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Users\keller\00000_Sicherung Laufwerk e_2020-05-08\004_Caritas-Dolmetschen\WEBSITE\B2\B2_Test_A\"/>
    </mc:Choice>
  </mc:AlternateContent>
  <xr:revisionPtr revIDLastSave="0" documentId="13_ncr:1_{08731276-6B48-4C0A-8754-8B03055AB288}" xr6:coauthVersionLast="45" xr6:coauthVersionMax="45" xr10:uidLastSave="{00000000-0000-0000-0000-000000000000}"/>
  <bookViews>
    <workbookView xWindow="28680" yWindow="-120" windowWidth="29040" windowHeight="15840" xr2:uid="{00000000-000D-0000-FFFF-FFFF00000000}"/>
  </bookViews>
  <sheets>
    <sheet name="TEST-ANLEITUNG" sheetId="10" r:id="rId1"/>
    <sheet name="Lesen+Bausteine" sheetId="1" r:id="rId2"/>
    <sheet name="Schreiben" sheetId="2" state="hidden" r:id="rId3"/>
    <sheet name="Hören" sheetId="3"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F20" i="7" l="1"/>
  <c r="F12" i="7"/>
  <c r="F11" i="7"/>
  <c r="F10" i="7"/>
  <c r="F7" i="7"/>
  <c r="F6" i="7"/>
  <c r="F5" i="7"/>
  <c r="F4" i="7"/>
  <c r="D22" i="7" l="1"/>
  <c r="C25" i="3"/>
  <c r="C24" i="3"/>
  <c r="C23" i="3"/>
  <c r="C22" i="3"/>
  <c r="C21" i="3"/>
  <c r="C20" i="3"/>
  <c r="C19" i="3"/>
  <c r="C18" i="3"/>
  <c r="C17" i="3"/>
  <c r="C16" i="3"/>
  <c r="C33" i="3"/>
  <c r="C31" i="3"/>
  <c r="C30" i="3"/>
  <c r="C10" i="3"/>
  <c r="C9" i="3"/>
  <c r="C34" i="3"/>
  <c r="C32" i="3"/>
  <c r="C7" i="3"/>
  <c r="C8" i="3"/>
  <c r="C6" i="3"/>
  <c r="C38" i="8" l="1"/>
  <c r="D37" i="8"/>
  <c r="D38" i="8" s="1"/>
  <c r="C20" i="7" l="1"/>
  <c r="D39" i="8"/>
  <c r="D60" i="1"/>
  <c r="D59" i="1"/>
  <c r="D58" i="1"/>
  <c r="D57" i="1"/>
  <c r="D56" i="1"/>
  <c r="D55" i="1"/>
  <c r="D54" i="1"/>
  <c r="D53" i="1"/>
  <c r="D52" i="1"/>
  <c r="D51" i="1"/>
  <c r="D47" i="1"/>
  <c r="D46" i="1"/>
  <c r="D45" i="1"/>
  <c r="D43" i="1"/>
  <c r="D42" i="1"/>
  <c r="D41" i="1"/>
  <c r="D40" i="1"/>
  <c r="D39" i="1"/>
  <c r="D38" i="1"/>
  <c r="D31" i="1"/>
  <c r="D30" i="1"/>
  <c r="D29" i="1"/>
  <c r="D28" i="1"/>
  <c r="D27" i="1"/>
  <c r="D26" i="1"/>
  <c r="D25" i="1"/>
  <c r="D24" i="1"/>
  <c r="D22" i="1"/>
  <c r="D15" i="1"/>
  <c r="D14" i="1"/>
  <c r="D11" i="7"/>
  <c r="D10" i="7"/>
  <c r="D10" i="1"/>
  <c r="D9" i="1"/>
  <c r="D8" i="1"/>
  <c r="D7" i="1"/>
  <c r="D6" i="1"/>
  <c r="D44" i="1"/>
  <c r="D23" i="1"/>
  <c r="D16" i="1"/>
  <c r="D17" i="1"/>
  <c r="D18" i="1"/>
  <c r="G34" i="7"/>
  <c r="C34" i="7"/>
  <c r="D29" i="7"/>
  <c r="D34" i="7" s="1"/>
  <c r="G22" i="7"/>
  <c r="G33" i="7" s="1"/>
  <c r="G35" i="7" s="1"/>
  <c r="E20" i="7"/>
  <c r="D18" i="7"/>
  <c r="D12" i="7"/>
  <c r="E34" i="7" l="1"/>
  <c r="G34" i="6"/>
  <c r="D34" i="6"/>
  <c r="C34" i="6"/>
  <c r="E34" i="6" s="1"/>
  <c r="G33" i="6"/>
  <c r="G35" i="6" s="1"/>
  <c r="D29" i="6"/>
  <c r="G22" i="6"/>
  <c r="D18" i="6"/>
  <c r="F17" i="6"/>
  <c r="F16" i="6"/>
  <c r="F15" i="6"/>
  <c r="D35" i="3"/>
  <c r="C35" i="3"/>
  <c r="D26" i="3"/>
  <c r="C26" i="3"/>
  <c r="C16" i="7" s="1"/>
  <c r="E16" i="7" s="1"/>
  <c r="F16" i="7" s="1"/>
  <c r="D11" i="3"/>
  <c r="C11" i="3"/>
  <c r="A7" i="3"/>
  <c r="A8" i="3" s="1"/>
  <c r="A9" i="3" s="1"/>
  <c r="A10" i="3" s="1"/>
  <c r="A16" i="3" s="1"/>
  <c r="A17" i="3" s="1"/>
  <c r="A18" i="3" s="1"/>
  <c r="A19" i="3" s="1"/>
  <c r="A20" i="3" s="1"/>
  <c r="A21" i="3" s="1"/>
  <c r="A22" i="3" s="1"/>
  <c r="A23" i="3" s="1"/>
  <c r="A24" i="3" s="1"/>
  <c r="A25" i="3" s="1"/>
  <c r="A30" i="3" s="1"/>
  <c r="A31" i="3" s="1"/>
  <c r="A32" i="3" s="1"/>
  <c r="A33" i="3" s="1"/>
  <c r="A34" i="3" s="1"/>
  <c r="C33" i="2"/>
  <c r="D32" i="2"/>
  <c r="D33" i="2" s="1"/>
  <c r="C32" i="2"/>
  <c r="E61" i="1"/>
  <c r="D11" i="6" s="1"/>
  <c r="D61" i="1"/>
  <c r="C11" i="7" s="1"/>
  <c r="E11" i="7" s="1"/>
  <c r="E48" i="1"/>
  <c r="D10" i="6" s="1"/>
  <c r="D48" i="1"/>
  <c r="C10" i="7" s="1"/>
  <c r="E32" i="1"/>
  <c r="D32" i="1"/>
  <c r="C6" i="7" s="1"/>
  <c r="E19" i="1"/>
  <c r="D19" i="1"/>
  <c r="C5" i="7" s="1"/>
  <c r="E11" i="1"/>
  <c r="A7" i="1"/>
  <c r="A8" i="1" s="1"/>
  <c r="A9" i="1" s="1"/>
  <c r="A10" i="1" s="1"/>
  <c r="A14" i="1" s="1"/>
  <c r="A15" i="1" s="1"/>
  <c r="A16" i="1" s="1"/>
  <c r="A17" i="1" s="1"/>
  <c r="A18" i="1" s="1"/>
  <c r="A22" i="1" s="1"/>
  <c r="A23" i="1" s="1"/>
  <c r="A24" i="1" s="1"/>
  <c r="A25" i="1" s="1"/>
  <c r="A26" i="1" s="1"/>
  <c r="A27" i="1" s="1"/>
  <c r="A28" i="1" s="1"/>
  <c r="A29" i="1" s="1"/>
  <c r="A30" i="1" s="1"/>
  <c r="A31" i="1" s="1"/>
  <c r="A38" i="1" s="1"/>
  <c r="A39" i="1" s="1"/>
  <c r="A40" i="1" s="1"/>
  <c r="A41" i="1" s="1"/>
  <c r="A42" i="1" s="1"/>
  <c r="A43" i="1" s="1"/>
  <c r="A44" i="1" s="1"/>
  <c r="A45" i="1" s="1"/>
  <c r="A46" i="1" s="1"/>
  <c r="A47" i="1" s="1"/>
  <c r="A51" i="1" s="1"/>
  <c r="A52" i="1" s="1"/>
  <c r="A53" i="1" s="1"/>
  <c r="A54" i="1" s="1"/>
  <c r="A55" i="1" s="1"/>
  <c r="A56" i="1" s="1"/>
  <c r="A57" i="1" s="1"/>
  <c r="A58" i="1" s="1"/>
  <c r="A59" i="1" s="1"/>
  <c r="A60" i="1" s="1"/>
  <c r="D11" i="1"/>
  <c r="C4" i="7" s="1"/>
  <c r="C15" i="6" l="1"/>
  <c r="C15" i="7"/>
  <c r="E15" i="7" s="1"/>
  <c r="F15" i="7" s="1"/>
  <c r="C17" i="6"/>
  <c r="C17" i="7"/>
  <c r="E17" i="7" s="1"/>
  <c r="F17" i="7" s="1"/>
  <c r="D38" i="3"/>
  <c r="E10" i="7"/>
  <c r="C12" i="7"/>
  <c r="E12" i="7" s="1"/>
  <c r="D4" i="6"/>
  <c r="D4" i="7"/>
  <c r="D7" i="7" s="1"/>
  <c r="D33" i="7" s="1"/>
  <c r="D35" i="7" s="1"/>
  <c r="D6" i="6"/>
  <c r="D6" i="7"/>
  <c r="E6" i="7" s="1"/>
  <c r="C7" i="7"/>
  <c r="E4" i="7"/>
  <c r="D5" i="6"/>
  <c r="D5" i="7"/>
  <c r="E5" i="7" s="1"/>
  <c r="D12" i="6"/>
  <c r="C4" i="6"/>
  <c r="C34" i="2"/>
  <c r="C11" i="6"/>
  <c r="E11" i="6" s="1"/>
  <c r="F11" i="6" s="1"/>
  <c r="C6" i="6"/>
  <c r="E6" i="6" s="1"/>
  <c r="F6" i="6" s="1"/>
  <c r="C10" i="6"/>
  <c r="D7" i="6"/>
  <c r="C38" i="3"/>
  <c r="C16" i="6"/>
  <c r="C20" i="6"/>
  <c r="E20" i="6" s="1"/>
  <c r="F20" i="6" s="1"/>
  <c r="C5" i="6"/>
  <c r="E5" i="6" s="1"/>
  <c r="F5" i="6" s="1"/>
  <c r="C18" i="6" l="1"/>
  <c r="E18" i="6" s="1"/>
  <c r="F18" i="6" s="1"/>
  <c r="C18" i="7"/>
  <c r="E18" i="7" s="1"/>
  <c r="F18" i="7" s="1"/>
  <c r="E7" i="7"/>
  <c r="D22" i="6"/>
  <c r="D33" i="6" s="1"/>
  <c r="D35" i="6" s="1"/>
  <c r="C12" i="6"/>
  <c r="E12" i="6" s="1"/>
  <c r="F12" i="6" s="1"/>
  <c r="E10" i="6"/>
  <c r="F10" i="6" s="1"/>
  <c r="C7" i="6"/>
  <c r="E4" i="6"/>
  <c r="F4" i="6" s="1"/>
  <c r="C22" i="7" l="1"/>
  <c r="E22" i="7" s="1"/>
  <c r="C22" i="6"/>
  <c r="E7" i="6"/>
  <c r="F7" i="6" s="1"/>
  <c r="C33" i="7" l="1"/>
  <c r="C35" i="7" s="1"/>
  <c r="E35" i="7" s="1"/>
  <c r="E22" i="6"/>
  <c r="C33" i="6"/>
  <c r="E33" i="7" l="1"/>
  <c r="E33" i="6"/>
  <c r="E35" i="6" s="1"/>
  <c r="C35" i="6"/>
</calcChain>
</file>

<file path=xl/sharedStrings.xml><?xml version="1.0" encoding="utf-8"?>
<sst xmlns="http://schemas.openxmlformats.org/spreadsheetml/2006/main" count="248" uniqueCount="103">
  <si>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</si>
  <si>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</si>
  <si>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</si>
  <si>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</si>
  <si>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</si>
  <si>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</si>
  <si>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</si>
  <si>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</si>
  <si>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</si>
  <si>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</si>
  <si>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</si>
  <si>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</si>
  <si>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</si>
  <si>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</si>
  <si>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</si>
  <si>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</si>
  <si>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</si>
  <si>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</si>
  <si>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</si>
  <si>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</si>
  <si>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</si>
  <si>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</si>
  <si>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</si>
  <si>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</si>
  <si>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</si>
  <si>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</si>
  <si>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</si>
  <si>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</si>
  <si>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</si>
  <si>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</si>
  <si>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</si>
  <si>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</si>
  <si>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</si>
  <si>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</si>
  <si>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</si>
  <si>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</si>
  <si>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</si>
  <si>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</si>
  <si>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</si>
  <si>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</si>
  <si>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</si>
  <si>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</si>
  <si>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</si>
  <si>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</si>
  <si>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</si>
  <si>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</si>
  <si>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</si>
  <si>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</si>
  <si>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</si>
  <si>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</si>
  <si>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</si>
  <si>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</si>
  <si>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</si>
  <si>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</si>
  <si>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</si>
  <si>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</si>
  <si>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</si>
  <si>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</si>
  <si>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</si>
  <si>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</si>
  <si>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</si>
  <si>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</si>
  <si>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</si>
  <si>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</si>
  <si>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</si>
  <si>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</si>
  <si>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</si>
  <si>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</si>
  <si>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</si>
  <si>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</si>
  <si>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</si>
  <si>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</si>
  <si>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</si>
  <si>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</si>
  <si>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</si>
  <si>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</si>
  <si>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</si>
  <si>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</si>
  <si>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</si>
  <si>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</si>
  <si>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</si>
  <si>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</si>
  <si>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Anfrage bei</t>
  </si>
  <si>
    <t>Versicherung</t>
  </si>
  <si>
    <t>50 Minuten</t>
  </si>
  <si>
    <t xml:space="preserve">SPRACHBAUSTEINE  </t>
  </si>
  <si>
    <t xml:space="preserve"> 40 Minuten</t>
  </si>
  <si>
    <r>
      <rPr>
        <sz val="14"/>
        <color theme="1"/>
        <rFont val="Calibri"/>
        <family val="2"/>
      </rPr>
      <t xml:space="preserve"> </t>
    </r>
    <r>
      <rPr>
        <b/>
        <sz val="14"/>
        <color rgb="FFFF0000"/>
        <rFont val="Calibri"/>
        <family val="2"/>
      </rPr>
      <t xml:space="preserve">+ </t>
    </r>
    <r>
      <rPr>
        <sz val="11"/>
        <color theme="1"/>
        <rFont val="Calibri"/>
        <family val="2"/>
      </rPr>
      <t>oder</t>
    </r>
    <r>
      <rPr>
        <sz val="18"/>
        <color theme="1"/>
        <rFont val="Calibri"/>
        <family val="2"/>
      </rPr>
      <t xml:space="preserve"> </t>
    </r>
    <r>
      <rPr>
        <b/>
        <sz val="18"/>
        <color rgb="FFFF0000"/>
        <rFont val="Calibri"/>
        <family val="2"/>
      </rPr>
      <t>-</t>
    </r>
  </si>
  <si>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</si>
  <si>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</si>
  <si>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</si>
  <si>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</si>
  <si>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</si>
  <si>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</si>
  <si>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</si>
  <si>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</si>
  <si>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Lösen Sie die Aufgabe in 'SCHRIFTLICHER AUSDRUCK' direkt in das dortige Textfeld.</t>
  </si>
  <si>
    <t>sehen Sie sofort im gelben Blatt 'Auswertung'.</t>
  </si>
  <si>
    <t xml:space="preserve">Die Excel-Datei mit Ihren Antworten senden Sie bitte  an </t>
  </si>
  <si>
    <t>Die Bewertung Ihres Textes in 'SCHRIFTLICHER AUSDRUCK'  erhalten Sie dann in ein paar Tagen zugemailt.</t>
  </si>
  <si>
    <t xml:space="preserve">Wählen Sie EINE der beiden Aufgaben A oder B und schreiben Sie den Text  in das Textfeld. </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</si>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</sst>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1"/>
      <color rgb="FF000000"/>
      <name val="Arial"/>
      <family val="2"/>
    </font>
    <font>
      <sz val="18"/>
      <color theme="1"/>
      <name val="Calibri"/>
      <family val="2"/>
    </font>
    <font>
      <b/>
      <sz val="14"/>
      <color rgb="FFFF0000"/>
      <name val="Calibri"/>
      <family val="2"/>
    </font>
    <font>
      <b/>
      <sz val="18"/>
      <color rgb="FFFF0000"/>
      <name val="Calibri"/>
      <family val="2"/>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2" fillId="0" borderId="2"/>
    <xf numFmtId="9" fontId="2" fillId="0" borderId="2" applyFont="0" applyFill="0" applyBorder="0" applyAlignment="0" applyProtection="0"/>
    <xf numFmtId="0" fontId="24" fillId="0" borderId="0" applyNumberFormat="0" applyFill="0" applyBorder="0" applyAlignment="0" applyProtection="0"/>
  </cellStyleXfs>
  <cellXfs count="114">
    <xf numFmtId="0" fontId="0" fillId="0" borderId="0" xfId="0" applyFont="1" applyAlignment="1"/>
    <xf numFmtId="0" fontId="3" fillId="0" borderId="0" xfId="0" applyFont="1"/>
    <xf numFmtId="0" fontId="4" fillId="0" borderId="0" xfId="0" applyFont="1"/>
    <xf numFmtId="0" fontId="5" fillId="0" borderId="0" xfId="0" applyFont="1"/>
    <xf numFmtId="9" fontId="4" fillId="0" borderId="0" xfId="0" applyNumberFormat="1" applyFont="1"/>
    <xf numFmtId="0" fontId="7" fillId="0" borderId="0" xfId="0" applyFont="1" applyAlignment="1">
      <alignment wrapText="1"/>
    </xf>
    <xf numFmtId="0" fontId="9" fillId="0" borderId="0" xfId="0" applyFont="1" applyAlignment="1">
      <alignment textRotation="90" wrapText="1"/>
    </xf>
    <xf numFmtId="0" fontId="10" fillId="0" borderId="0" xfId="0" applyFont="1"/>
    <xf numFmtId="0" fontId="10" fillId="0" borderId="0" xfId="0" applyFont="1" applyAlignment="1">
      <alignment shrinkToFit="1"/>
    </xf>
    <xf numFmtId="0" fontId="4" fillId="0" borderId="0" xfId="0" applyFont="1" applyAlignment="1">
      <alignment horizontal="center" vertical="center"/>
    </xf>
    <xf numFmtId="0" fontId="9" fillId="0" borderId="0" xfId="0" applyFont="1" applyAlignment="1">
      <alignment shrinkToFit="1"/>
    </xf>
    <xf numFmtId="0" fontId="9" fillId="0" borderId="0" xfId="0" applyFont="1"/>
    <xf numFmtId="0" fontId="9" fillId="0" borderId="0" xfId="0" applyFont="1" applyAlignment="1">
      <alignment horizontal="center" vertical="center" textRotation="90" wrapText="1"/>
    </xf>
    <xf numFmtId="0" fontId="4" fillId="0" borderId="0" xfId="0" applyFont="1" applyAlignment="1">
      <alignment horizontal="center"/>
    </xf>
    <xf numFmtId="0" fontId="7" fillId="0" borderId="0" xfId="0" applyFont="1" applyAlignment="1">
      <alignment horizontal="center"/>
    </xf>
    <xf numFmtId="16" fontId="7" fillId="0" borderId="0" xfId="0" applyNumberFormat="1" applyFont="1"/>
    <xf numFmtId="9" fontId="7" fillId="0" borderId="0" xfId="0" applyNumberFormat="1" applyFont="1" applyAlignment="1">
      <alignment horizontal="center"/>
    </xf>
    <xf numFmtId="9" fontId="4" fillId="0" borderId="0" xfId="0" applyNumberFormat="1" applyFont="1" applyAlignment="1">
      <alignment horizontal="center"/>
    </xf>
    <xf numFmtId="0" fontId="14" fillId="0" borderId="2" xfId="2" applyFont="1"/>
    <xf numFmtId="0" fontId="2" fillId="0" borderId="2" xfId="2"/>
    <xf numFmtId="0" fontId="2" fillId="0" borderId="2" xfId="2" applyAlignment="1">
      <alignment horizontal="center"/>
    </xf>
    <xf numFmtId="0" fontId="12" fillId="0" borderId="2" xfId="2" applyFont="1"/>
    <xf numFmtId="0" fontId="12" fillId="0" borderId="2" xfId="2" applyFont="1" applyAlignment="1">
      <alignment horizontal="center"/>
    </xf>
    <xf numFmtId="16" fontId="2"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2" fillId="0" borderId="2" xfId="2" applyNumberFormat="1" applyAlignment="1">
      <alignment horizontal="center"/>
    </xf>
    <xf numFmtId="0" fontId="15" fillId="0" borderId="0" xfId="0" applyFont="1"/>
    <xf numFmtId="0" fontId="13" fillId="0" borderId="0" xfId="0" applyFont="1" applyAlignment="1"/>
    <xf numFmtId="9" fontId="2" fillId="0" borderId="2" xfId="1" applyFont="1" applyBorder="1" applyAlignment="1">
      <alignment horizontal="center"/>
    </xf>
    <xf numFmtId="0" fontId="2" fillId="0" borderId="2" xfId="2" applyFont="1" applyAlignment="1">
      <alignment horizontal="center"/>
    </xf>
    <xf numFmtId="9" fontId="2" fillId="0" borderId="2" xfId="3" applyFont="1" applyAlignment="1">
      <alignment horizontal="center"/>
    </xf>
    <xf numFmtId="0" fontId="2" fillId="0" borderId="2" xfId="2" applyAlignment="1">
      <alignment wrapText="1"/>
    </xf>
    <xf numFmtId="0" fontId="16" fillId="0" borderId="2" xfId="2" applyFont="1" applyAlignment="1">
      <alignment textRotation="90" wrapText="1"/>
    </xf>
    <xf numFmtId="0" fontId="17" fillId="0" borderId="2" xfId="2" applyFont="1"/>
    <xf numFmtId="0" fontId="17" fillId="0" borderId="2" xfId="2" applyFont="1" applyAlignment="1">
      <alignment wrapText="1" shrinkToFit="1"/>
    </xf>
    <xf numFmtId="0" fontId="16" fillId="0" borderId="2" xfId="2" applyFont="1" applyAlignment="1">
      <alignment wrapText="1" shrinkToFit="1"/>
    </xf>
    <xf numFmtId="0" fontId="16" fillId="0" borderId="2" xfId="2" applyFont="1"/>
    <xf numFmtId="0" fontId="16" fillId="0" borderId="2" xfId="2" applyFont="1" applyAlignment="1">
      <alignment horizontal="center" vertical="center" textRotation="90" wrapText="1"/>
    </xf>
    <xf numFmtId="9" fontId="12" fillId="0" borderId="2" xfId="3" applyFont="1"/>
    <xf numFmtId="0" fontId="0" fillId="0" borderId="0" xfId="0" applyFont="1" applyAlignment="1"/>
    <xf numFmtId="0" fontId="12" fillId="0" borderId="2" xfId="2" applyFont="1" applyAlignment="1">
      <alignment horizontal="center" vertical="center"/>
    </xf>
    <xf numFmtId="0" fontId="2" fillId="0" borderId="2" xfId="2" applyAlignment="1">
      <alignment horizontal="left" wrapText="1"/>
    </xf>
    <xf numFmtId="0" fontId="1" fillId="0" borderId="2" xfId="2" applyFont="1"/>
    <xf numFmtId="0" fontId="18" fillId="0" borderId="2" xfId="2" applyFont="1"/>
    <xf numFmtId="0" fontId="2" fillId="0" borderId="2" xfId="2" applyAlignment="1">
      <alignment horizontal="left"/>
    </xf>
    <xf numFmtId="0" fontId="12" fillId="3" borderId="2" xfId="2" applyFont="1" applyFill="1"/>
    <xf numFmtId="9" fontId="2" fillId="0" borderId="2" xfId="2" applyNumberFormat="1"/>
    <xf numFmtId="0" fontId="0" fillId="0" borderId="0" xfId="0" applyFont="1" applyAlignment="1"/>
    <xf numFmtId="0" fontId="3" fillId="0" borderId="0" xfId="0" applyFont="1" applyAlignment="1"/>
    <xf numFmtId="0" fontId="3"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6" fillId="2" borderId="1" xfId="0" applyFont="1" applyFill="1" applyBorder="1" applyAlignment="1" applyProtection="1">
      <protection locked="0"/>
    </xf>
    <xf numFmtId="0" fontId="4" fillId="0" borderId="0" xfId="0" applyFont="1" applyProtection="1">
      <protection locked="0"/>
    </xf>
    <xf numFmtId="0" fontId="19" fillId="2" borderId="1" xfId="0" applyFont="1" applyFill="1" applyBorder="1" applyAlignment="1" applyProtection="1">
      <protection locked="0"/>
    </xf>
    <xf numFmtId="0" fontId="15" fillId="2" borderId="1" xfId="0" applyNumberFormat="1" applyFont="1" applyFill="1" applyBorder="1" applyAlignment="1" applyProtection="1">
      <alignment horizontal="center"/>
      <protection locked="0"/>
    </xf>
    <xf numFmtId="0" fontId="19" fillId="2" borderId="1" xfId="0" applyNumberFormat="1" applyFont="1" applyFill="1" applyBorder="1" applyAlignment="1" applyProtection="1">
      <alignment horizontal="center"/>
      <protection locked="0"/>
    </xf>
    <xf numFmtId="16" fontId="16" fillId="0" borderId="2" xfId="2" applyNumberFormat="1" applyFont="1" applyAlignment="1">
      <alignment wrapText="1" shrinkToFit="1"/>
    </xf>
    <xf numFmtId="0" fontId="12" fillId="3" borderId="2" xfId="2" applyFont="1" applyFill="1" applyProtection="1">
      <protection locked="0"/>
    </xf>
    <xf numFmtId="0" fontId="23" fillId="0" borderId="0" xfId="0" applyFont="1" applyAlignment="1"/>
    <xf numFmtId="0" fontId="24" fillId="0" borderId="0" xfId="4" applyAlignment="1"/>
    <xf numFmtId="0" fontId="25" fillId="0" borderId="0" xfId="0" applyFont="1" applyAlignment="1"/>
    <xf numFmtId="0" fontId="26" fillId="0" borderId="0" xfId="0" applyFont="1" applyAlignment="1"/>
    <xf numFmtId="0" fontId="27" fillId="0" borderId="0" xfId="0" applyFont="1" applyAlignment="1"/>
    <xf numFmtId="0" fontId="28" fillId="0" borderId="0" xfId="0" applyFont="1" applyAlignment="1"/>
    <xf numFmtId="0" fontId="25" fillId="4" borderId="0" xfId="0" applyFont="1" applyFill="1" applyAlignment="1"/>
    <xf numFmtId="0" fontId="29" fillId="4" borderId="0" xfId="4" applyFont="1" applyFill="1" applyAlignment="1"/>
    <xf numFmtId="0" fontId="3" fillId="0" borderId="0" xfId="0" applyFont="1" applyProtection="1"/>
    <xf numFmtId="0" fontId="0" fillId="0" borderId="0" xfId="0" applyNumberFormat="1" applyFont="1" applyAlignment="1" applyProtection="1">
      <alignment horizontal="center"/>
    </xf>
    <xf numFmtId="0" fontId="4" fillId="0" borderId="0" xfId="0" applyFont="1" applyProtection="1"/>
    <xf numFmtId="0" fontId="5" fillId="0" borderId="0" xfId="0" applyFont="1" applyProtection="1"/>
    <xf numFmtId="0" fontId="5" fillId="0" borderId="0" xfId="0" applyNumberFormat="1" applyFont="1" applyAlignment="1" applyProtection="1">
      <alignment horizontal="center"/>
    </xf>
    <xf numFmtId="0" fontId="15" fillId="0" borderId="0" xfId="0" applyNumberFormat="1" applyFont="1" applyAlignment="1" applyProtection="1">
      <alignment horizontal="center"/>
    </xf>
    <xf numFmtId="0" fontId="13" fillId="0" borderId="0" xfId="0" applyFont="1" applyAlignment="1" applyProtection="1"/>
    <xf numFmtId="0" fontId="4" fillId="0" borderId="0" xfId="0" applyNumberFormat="1" applyFont="1" applyAlignment="1" applyProtection="1">
      <alignment horizontal="center"/>
    </xf>
    <xf numFmtId="0" fontId="7" fillId="0" borderId="0" xfId="0" applyNumberFormat="1" applyFont="1" applyAlignment="1" applyProtection="1">
      <alignment horizontal="center"/>
    </xf>
    <xf numFmtId="0" fontId="0" fillId="0" borderId="0" xfId="0" applyFont="1" applyAlignment="1" applyProtection="1"/>
    <xf numFmtId="0" fontId="15"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5" xfId="0" applyFont="1" applyFill="1" applyBorder="1" applyAlignment="1" applyProtection="1">
      <protection locked="0"/>
    </xf>
    <xf numFmtId="0" fontId="10" fillId="0" borderId="3" xfId="0" applyFont="1" applyBorder="1" applyAlignment="1">
      <alignment shrinkToFit="1"/>
    </xf>
    <xf numFmtId="0" fontId="8" fillId="0" borderId="4" xfId="0" applyFont="1" applyBorder="1"/>
    <xf numFmtId="0" fontId="7" fillId="0" borderId="0" xfId="0" applyFont="1" applyAlignment="1">
      <alignment horizontal="left" wrapText="1"/>
    </xf>
    <xf numFmtId="0" fontId="0" fillId="0" borderId="0" xfId="0" applyFont="1" applyAlignment="1"/>
    <xf numFmtId="0" fontId="4" fillId="0" borderId="3" xfId="0" applyFont="1" applyBorder="1" applyAlignment="1">
      <alignment horizontal="center"/>
    </xf>
    <xf numFmtId="0" fontId="4" fillId="0" borderId="0" xfId="0" applyFont="1" applyAlignment="1">
      <alignment horizontal="center" vertical="center"/>
    </xf>
    <xf numFmtId="0" fontId="10" fillId="0" borderId="3" xfId="0" applyFont="1" applyBorder="1" applyAlignment="1">
      <alignment horizontal="left" vertical="top" shrinkToFit="1"/>
    </xf>
    <xf numFmtId="0" fontId="10" fillId="0" borderId="3" xfId="0" applyFont="1" applyBorder="1" applyAlignment="1">
      <alignment vertical="top" shrinkToFit="1"/>
    </xf>
    <xf numFmtId="0" fontId="4" fillId="0" borderId="0" xfId="0" applyFont="1" applyAlignment="1" applyProtection="1">
      <alignment horizontal="center"/>
    </xf>
    <xf numFmtId="0" fontId="0" fillId="0" borderId="0" xfId="0" applyFont="1" applyAlignment="1" applyProtection="1"/>
    <xf numFmtId="0" fontId="12" fillId="3" borderId="2" xfId="2" applyFont="1" applyFill="1" applyAlignment="1">
      <alignment horizontal="center" vertical="center"/>
    </xf>
    <xf numFmtId="0" fontId="12" fillId="0" borderId="5" xfId="2" applyFont="1" applyBorder="1" applyAlignment="1">
      <alignment horizontal="center"/>
    </xf>
    <xf numFmtId="0" fontId="12" fillId="3" borderId="5" xfId="2" applyFont="1" applyFill="1" applyBorder="1" applyAlignment="1">
      <alignment horizontal="center"/>
    </xf>
    <xf numFmtId="0" fontId="17" fillId="0" borderId="5" xfId="2" applyFont="1" applyBorder="1" applyAlignment="1">
      <alignment vertical="top" wrapText="1" shrinkToFit="1"/>
    </xf>
    <xf numFmtId="0" fontId="17" fillId="3" borderId="5" xfId="2" applyFont="1" applyFill="1" applyBorder="1" applyAlignment="1">
      <alignment vertical="top" wrapText="1" shrinkToFit="1"/>
    </xf>
    <xf numFmtId="0" fontId="17" fillId="0" borderId="5" xfId="2" applyFont="1" applyBorder="1" applyAlignment="1">
      <alignment horizontal="left" vertical="top" wrapText="1" shrinkToFit="1"/>
    </xf>
    <xf numFmtId="0" fontId="17" fillId="3" borderId="5" xfId="2" applyFont="1" applyFill="1" applyBorder="1" applyAlignment="1">
      <alignment horizontal="left" vertical="top" wrapText="1" shrinkToFit="1"/>
    </xf>
    <xf numFmtId="0" fontId="2" fillId="0" borderId="2" xfId="2" applyAlignment="1">
      <alignment horizontal="left" wrapText="1"/>
    </xf>
    <xf numFmtId="0" fontId="1" fillId="0" borderId="2" xfId="2" applyFont="1" applyAlignment="1">
      <alignment horizontal="center" wrapText="1"/>
    </xf>
    <xf numFmtId="0" fontId="2" fillId="0" borderId="2" xfId="2" applyAlignment="1">
      <alignment horizontal="center" wrapText="1"/>
    </xf>
    <xf numFmtId="0" fontId="12" fillId="0" borderId="6" xfId="2" applyFont="1" applyBorder="1" applyAlignment="1">
      <alignment horizontal="center" wrapText="1"/>
    </xf>
    <xf numFmtId="0" fontId="12" fillId="0" borderId="6" xfId="2" applyFont="1" applyBorder="1" applyAlignment="1">
      <alignment horizontal="center"/>
    </xf>
    <xf numFmtId="0" fontId="12" fillId="0" borderId="2" xfId="2" applyFont="1" applyAlignment="1">
      <alignment horizont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2" xfId="2" applyFont="1" applyAlignment="1">
      <alignment horizontal="center" vertical="center"/>
    </xf>
    <xf numFmtId="0" fontId="12" fillId="0" borderId="2" xfId="2" applyFont="1" applyAlignment="1">
      <alignment horizontal="center" wrapText="1"/>
    </xf>
    <xf numFmtId="0" fontId="12" fillId="3" borderId="6" xfId="2" applyFont="1" applyFill="1" applyBorder="1" applyAlignment="1">
      <alignment horizontal="center" wrapText="1"/>
    </xf>
    <xf numFmtId="0" fontId="12" fillId="3" borderId="2" xfId="2" applyFont="1" applyFill="1" applyAlignment="1">
      <alignment horizontal="center" wrapText="1"/>
    </xf>
    <xf numFmtId="0" fontId="2" fillId="0" borderId="2" xfId="2" applyAlignment="1">
      <alignment horizontal="center"/>
    </xf>
    <xf numFmtId="0" fontId="4" fillId="0" borderId="0" xfId="0" applyFont="1" applyAlignment="1">
      <alignment horizontal="center"/>
    </xf>
    <xf numFmtId="0" fontId="7" fillId="0" borderId="0" xfId="0" applyFont="1" applyAlignment="1">
      <alignment horizontal="center"/>
    </xf>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1">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19050</xdr:colOff>
      <xdr:row>33</xdr:row>
      <xdr:rowOff>123825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28575" y="781050"/>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K21" sqref="K21"/>
    </sheetView>
  </sheetViews>
  <sheetFormatPr baseColWidth="10" defaultRowHeight="14.25" x14ac:dyDescent="0.2"/>
  <cols>
    <col min="4" max="4" width="17.125" customWidth="1"/>
    <col min="6" max="6" width="12.125" customWidth="1"/>
  </cols>
  <sheetData>
    <row r="1" spans="1:10" s="63" customFormat="1" ht="15.75" x14ac:dyDescent="0.25">
      <c r="A1" s="64" t="s">
        <v>101</v>
      </c>
      <c r="B1" s="64"/>
      <c r="C1" s="64"/>
      <c r="D1" s="64"/>
      <c r="E1" s="64"/>
      <c r="F1" s="64"/>
      <c r="G1" s="64"/>
      <c r="H1" s="64"/>
      <c r="I1" s="64"/>
      <c r="J1" s="64"/>
    </row>
    <row r="3" spans="1:10" x14ac:dyDescent="0.2">
      <c r="A3" s="28" t="s">
        <v>91</v>
      </c>
    </row>
    <row r="5" spans="1:10" s="48" customFormat="1" x14ac:dyDescent="0.2">
      <c r="A5" s="28" t="s">
        <v>92</v>
      </c>
    </row>
    <row r="7" spans="1:10" x14ac:dyDescent="0.2">
      <c r="A7" s="28" t="s">
        <v>96</v>
      </c>
    </row>
    <row r="9" spans="1:10" x14ac:dyDescent="0.2">
      <c r="A9" s="28" t="s">
        <v>93</v>
      </c>
    </row>
    <row r="10" spans="1:10" x14ac:dyDescent="0.2">
      <c r="A10" s="28" t="s">
        <v>97</v>
      </c>
    </row>
    <row r="12" spans="1:10" x14ac:dyDescent="0.2">
      <c r="A12" s="28" t="s">
        <v>95</v>
      </c>
    </row>
    <row r="13" spans="1:10" x14ac:dyDescent="0.2">
      <c r="A13" s="28" t="s">
        <v>94</v>
      </c>
    </row>
    <row r="15" spans="1:10" s="65" customFormat="1" ht="15" x14ac:dyDescent="0.25">
      <c r="A15" s="65" t="s">
        <v>102</v>
      </c>
    </row>
    <row r="17" spans="1:7" s="62" customFormat="1" ht="15" x14ac:dyDescent="0.25">
      <c r="A17" s="66" t="s">
        <v>98</v>
      </c>
      <c r="B17" s="66"/>
      <c r="C17" s="66"/>
      <c r="D17" s="66"/>
      <c r="E17" s="67" t="s">
        <v>90</v>
      </c>
      <c r="F17" s="66"/>
      <c r="G17" s="66"/>
    </row>
    <row r="18" spans="1:7" x14ac:dyDescent="0.2">
      <c r="A18" s="28" t="s">
        <v>99</v>
      </c>
    </row>
  </sheetData>
  <sheetProtection algorithmName="SHA-512" hashValue="1eptAxam/poJsOcDFwd5xxDlHM3XkDnVsrz/+DXIQbOjbow/GNPd++dI47LuH9ihDLh+sWCzk71/ylmZVCJbcQ==" saltValue="ue6epqbPW5HyBGpRsMGQ9Q=="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6"/>
  <sheetViews>
    <sheetView topLeftCell="A27" workbookViewId="0">
      <selection activeCell="J36" sqref="J36"/>
    </sheetView>
  </sheetViews>
  <sheetFormatPr baseColWidth="10" defaultColWidth="12.625" defaultRowHeight="15" customHeight="1" x14ac:dyDescent="0.2"/>
  <cols>
    <col min="1" max="1" width="5.5" style="40" customWidth="1"/>
    <col min="2" max="2" width="8.125" style="52" customWidth="1"/>
    <col min="3" max="3" width="10" style="40" customWidth="1"/>
    <col min="4" max="4" width="6.625" style="40" hidden="1" customWidth="1"/>
    <col min="5" max="5" width="5" style="40" hidden="1" customWidth="1"/>
    <col min="6" max="6" width="5" style="40" customWidth="1"/>
    <col min="7" max="7" width="6.75" style="40" customWidth="1"/>
    <col min="8" max="24" width="9.375" style="40" customWidth="1"/>
    <col min="25" max="16384" width="12.625" style="40"/>
  </cols>
  <sheetData>
    <row r="1" spans="1:24" ht="18.75" x14ac:dyDescent="0.3">
      <c r="A1" s="49" t="s">
        <v>0</v>
      </c>
      <c r="B1" s="50"/>
      <c r="C1" s="49"/>
      <c r="D1" s="49"/>
      <c r="E1" s="49"/>
      <c r="F1" s="49"/>
      <c r="G1" s="49" t="s">
        <v>84</v>
      </c>
      <c r="H1" s="1"/>
      <c r="I1" s="1"/>
      <c r="J1" s="1"/>
      <c r="K1" s="1"/>
      <c r="L1" s="1"/>
      <c r="M1" s="1"/>
      <c r="N1" s="1"/>
      <c r="O1" s="1"/>
      <c r="P1" s="1"/>
      <c r="Q1" s="1"/>
      <c r="R1" s="1"/>
      <c r="S1" s="1"/>
      <c r="T1" s="1"/>
      <c r="U1" s="1"/>
      <c r="V1" s="1"/>
      <c r="W1" s="1"/>
      <c r="X1" s="1"/>
    </row>
    <row r="3" spans="1:24" x14ac:dyDescent="0.25">
      <c r="A3" s="2" t="s">
        <v>1</v>
      </c>
      <c r="B3" s="51"/>
    </row>
    <row r="4" spans="1:24" ht="5.25" customHeight="1" x14ac:dyDescent="0.2"/>
    <row r="5" spans="1:24" ht="16.5" customHeight="1" x14ac:dyDescent="0.25">
      <c r="A5" s="3" t="s">
        <v>2</v>
      </c>
      <c r="D5" s="3" t="s">
        <v>3</v>
      </c>
      <c r="E5" s="3" t="s">
        <v>4</v>
      </c>
      <c r="F5" s="3"/>
    </row>
    <row r="6" spans="1:24" x14ac:dyDescent="0.25">
      <c r="A6" s="3">
        <v>1</v>
      </c>
      <c r="B6" s="55"/>
      <c r="D6" s="3">
        <f>COUNTIF(B6,"b")*5</f>
        <v>0</v>
      </c>
      <c r="E6" s="3">
        <v>5</v>
      </c>
    </row>
    <row r="7" spans="1:24" x14ac:dyDescent="0.25">
      <c r="A7" s="3">
        <f t="shared" ref="A7:A10" si="0">A6+1</f>
        <v>2</v>
      </c>
      <c r="B7" s="53"/>
      <c r="D7" s="3">
        <f>COUNTIF(B7,"a")*5</f>
        <v>0</v>
      </c>
      <c r="E7" s="3">
        <v>5</v>
      </c>
    </row>
    <row r="8" spans="1:24" x14ac:dyDescent="0.25">
      <c r="A8" s="3">
        <f t="shared" si="0"/>
        <v>3</v>
      </c>
      <c r="B8" s="53"/>
      <c r="D8" s="3">
        <f>COUNTIF(B8,"f")*5</f>
        <v>0</v>
      </c>
      <c r="E8" s="3">
        <v>5</v>
      </c>
    </row>
    <row r="9" spans="1:24" x14ac:dyDescent="0.25">
      <c r="A9" s="3">
        <f t="shared" si="0"/>
        <v>4</v>
      </c>
      <c r="B9" s="53"/>
      <c r="D9" s="3">
        <f>COUNTIF(B9,"d")*5</f>
        <v>0</v>
      </c>
      <c r="E9" s="3">
        <v>5</v>
      </c>
    </row>
    <row r="10" spans="1:24" x14ac:dyDescent="0.25">
      <c r="A10" s="3">
        <f t="shared" si="0"/>
        <v>5</v>
      </c>
      <c r="B10" s="53"/>
      <c r="D10" s="3">
        <f>COUNTIF(B10,"i")*5</f>
        <v>0</v>
      </c>
      <c r="E10" s="3">
        <v>5</v>
      </c>
    </row>
    <row r="11" spans="1:24" x14ac:dyDescent="0.25">
      <c r="A11" s="2" t="s">
        <v>7</v>
      </c>
      <c r="B11" s="54"/>
      <c r="C11" s="2"/>
      <c r="D11" s="2">
        <f t="shared" ref="D11:E11" si="1">SUM(D6:D10)</f>
        <v>0</v>
      </c>
      <c r="E11" s="2">
        <f t="shared" si="1"/>
        <v>25</v>
      </c>
      <c r="F11" s="4"/>
      <c r="G11" s="2"/>
      <c r="H11" s="2"/>
      <c r="I11" s="2"/>
      <c r="J11" s="2"/>
      <c r="K11" s="2"/>
      <c r="L11" s="2"/>
      <c r="M11" s="2"/>
      <c r="N11" s="2"/>
      <c r="O11" s="2"/>
      <c r="P11" s="2"/>
      <c r="Q11" s="2"/>
      <c r="R11" s="2"/>
      <c r="S11" s="2"/>
      <c r="T11" s="2"/>
      <c r="U11" s="2"/>
      <c r="V11" s="2"/>
      <c r="W11" s="2"/>
      <c r="X11" s="2"/>
    </row>
    <row r="12" spans="1:24" x14ac:dyDescent="0.25">
      <c r="A12" s="2" t="s">
        <v>8</v>
      </c>
      <c r="B12" s="51"/>
    </row>
    <row r="13" spans="1:24" ht="6.75" customHeight="1" x14ac:dyDescent="0.2"/>
    <row r="14" spans="1:24" x14ac:dyDescent="0.25">
      <c r="A14" s="3">
        <f>A10+1</f>
        <v>6</v>
      </c>
      <c r="B14" s="53"/>
      <c r="D14" s="3">
        <f>COUNTIF(B14,"a")*5</f>
        <v>0</v>
      </c>
      <c r="E14" s="3">
        <v>5</v>
      </c>
    </row>
    <row r="15" spans="1:24" x14ac:dyDescent="0.25">
      <c r="A15" s="3">
        <f t="shared" ref="A15:A18" si="2">A14+1</f>
        <v>7</v>
      </c>
      <c r="B15" s="53"/>
      <c r="D15" s="3">
        <f>COUNTIF(B15,"a")*5</f>
        <v>0</v>
      </c>
      <c r="E15" s="3">
        <v>5</v>
      </c>
    </row>
    <row r="16" spans="1:24" x14ac:dyDescent="0.25">
      <c r="A16" s="3">
        <f t="shared" si="2"/>
        <v>8</v>
      </c>
      <c r="B16" s="53"/>
      <c r="D16" s="3">
        <f>COUNTIF(B16,"c")*5</f>
        <v>0</v>
      </c>
      <c r="E16" s="3">
        <v>5</v>
      </c>
    </row>
    <row r="17" spans="1:24" x14ac:dyDescent="0.25">
      <c r="A17" s="3">
        <f t="shared" si="2"/>
        <v>9</v>
      </c>
      <c r="B17" s="53"/>
      <c r="D17" s="3">
        <f>COUNTIF(B17,"c")*5</f>
        <v>0</v>
      </c>
      <c r="E17" s="3">
        <v>5</v>
      </c>
    </row>
    <row r="18" spans="1:24" x14ac:dyDescent="0.25">
      <c r="A18" s="3">
        <f t="shared" si="2"/>
        <v>10</v>
      </c>
      <c r="B18" s="53"/>
      <c r="D18" s="3">
        <f>COUNTIF(B18,"c")*5</f>
        <v>0</v>
      </c>
      <c r="E18" s="3">
        <v>5</v>
      </c>
    </row>
    <row r="19" spans="1:24" x14ac:dyDescent="0.25">
      <c r="A19" s="2" t="s">
        <v>7</v>
      </c>
      <c r="B19" s="54"/>
      <c r="C19" s="2"/>
      <c r="D19" s="2">
        <f t="shared" ref="D19:E19" si="3">SUM(D14:D18)</f>
        <v>0</v>
      </c>
      <c r="E19" s="2">
        <f t="shared" si="3"/>
        <v>25</v>
      </c>
      <c r="F19" s="4"/>
      <c r="G19" s="2"/>
      <c r="H19" s="2"/>
      <c r="I19" s="2"/>
      <c r="J19" s="2"/>
      <c r="K19" s="2"/>
      <c r="L19" s="2"/>
      <c r="M19" s="2"/>
      <c r="N19" s="2"/>
      <c r="O19" s="2"/>
      <c r="P19" s="2"/>
      <c r="Q19" s="2"/>
      <c r="R19" s="2"/>
      <c r="S19" s="2"/>
      <c r="T19" s="2"/>
      <c r="U19" s="2"/>
      <c r="V19" s="2"/>
      <c r="W19" s="2"/>
      <c r="X19" s="2"/>
    </row>
    <row r="20" spans="1:24" ht="15.75" customHeight="1" x14ac:dyDescent="0.25">
      <c r="A20" s="2" t="s">
        <v>10</v>
      </c>
      <c r="B20" s="51"/>
    </row>
    <row r="21" spans="1:24" ht="6.75" customHeight="1" x14ac:dyDescent="0.2"/>
    <row r="22" spans="1:24" ht="15.75" customHeight="1" x14ac:dyDescent="0.25">
      <c r="A22" s="3">
        <f>A18+1</f>
        <v>11</v>
      </c>
      <c r="B22" s="53"/>
      <c r="D22" s="3">
        <f>COUNTIF(B22,"a")*2.5</f>
        <v>0</v>
      </c>
      <c r="E22" s="3">
        <v>2.5</v>
      </c>
    </row>
    <row r="23" spans="1:24" ht="15.75" customHeight="1" x14ac:dyDescent="0.25">
      <c r="A23" s="3">
        <f t="shared" ref="A23:A31" si="4">A22+1</f>
        <v>12</v>
      </c>
      <c r="B23" s="53"/>
      <c r="D23" s="3">
        <f>COUNTIF(B23,"b")*2.5</f>
        <v>0</v>
      </c>
      <c r="E23" s="3">
        <v>2.5</v>
      </c>
    </row>
    <row r="24" spans="1:24" ht="15.75" customHeight="1" x14ac:dyDescent="0.25">
      <c r="A24" s="3">
        <f t="shared" si="4"/>
        <v>13</v>
      </c>
      <c r="B24" s="53"/>
      <c r="D24" s="3">
        <f>COUNTIF(B24,"j")*2.5</f>
        <v>0</v>
      </c>
      <c r="E24" s="3">
        <v>2.5</v>
      </c>
    </row>
    <row r="25" spans="1:24" ht="15.75" customHeight="1" x14ac:dyDescent="0.25">
      <c r="A25" s="3">
        <f t="shared" si="4"/>
        <v>14</v>
      </c>
      <c r="B25" s="53"/>
      <c r="D25" s="3">
        <f>COUNTIF(B25,"x")*2.5</f>
        <v>0</v>
      </c>
      <c r="E25" s="3">
        <v>2.5</v>
      </c>
    </row>
    <row r="26" spans="1:24" ht="15.75" customHeight="1" x14ac:dyDescent="0.25">
      <c r="A26" s="3">
        <f t="shared" si="4"/>
        <v>15</v>
      </c>
      <c r="B26" s="53"/>
      <c r="D26" s="3">
        <f>COUNTIF(B26,"f")*2.5</f>
        <v>0</v>
      </c>
      <c r="E26" s="3">
        <v>2.5</v>
      </c>
    </row>
    <row r="27" spans="1:24" ht="15.75" customHeight="1" x14ac:dyDescent="0.25">
      <c r="A27" s="3">
        <f t="shared" si="4"/>
        <v>16</v>
      </c>
      <c r="B27" s="53"/>
      <c r="D27" s="3">
        <f>COUNTIF(B27,"i")*2.5</f>
        <v>0</v>
      </c>
      <c r="E27" s="3">
        <v>2.5</v>
      </c>
    </row>
    <row r="28" spans="1:24" ht="15.75" customHeight="1" x14ac:dyDescent="0.25">
      <c r="A28" s="3">
        <f t="shared" si="4"/>
        <v>17</v>
      </c>
      <c r="B28" s="53"/>
      <c r="D28" s="3">
        <f>COUNTIF(B28,"h")*2.5</f>
        <v>0</v>
      </c>
      <c r="E28" s="3">
        <v>2.5</v>
      </c>
    </row>
    <row r="29" spans="1:24" ht="15.75" customHeight="1" x14ac:dyDescent="0.25">
      <c r="A29" s="3">
        <f t="shared" si="4"/>
        <v>18</v>
      </c>
      <c r="B29" s="53"/>
      <c r="D29" s="3">
        <f>COUNTIF(B29,"g")*2.5</f>
        <v>0</v>
      </c>
      <c r="E29" s="3">
        <v>2.5</v>
      </c>
    </row>
    <row r="30" spans="1:24" ht="15.75" customHeight="1" x14ac:dyDescent="0.25">
      <c r="A30" s="3">
        <f t="shared" si="4"/>
        <v>19</v>
      </c>
      <c r="B30" s="53"/>
      <c r="D30" s="3">
        <f>COUNTIF(B30,"c")*2.5</f>
        <v>0</v>
      </c>
      <c r="E30" s="3">
        <v>2.5</v>
      </c>
    </row>
    <row r="31" spans="1:24" ht="15.75" customHeight="1" x14ac:dyDescent="0.25">
      <c r="A31" s="3">
        <f t="shared" si="4"/>
        <v>20</v>
      </c>
      <c r="B31" s="53"/>
      <c r="D31" s="3">
        <f>COUNTIF(B31,"e")*2.5</f>
        <v>0</v>
      </c>
      <c r="E31" s="3">
        <v>2.5</v>
      </c>
    </row>
    <row r="32" spans="1:24" ht="15.75" customHeight="1" x14ac:dyDescent="0.25">
      <c r="A32" s="2" t="s">
        <v>7</v>
      </c>
      <c r="B32" s="54"/>
      <c r="C32" s="2"/>
      <c r="D32" s="2">
        <f t="shared" ref="D32:E32" si="5">SUM(D22:D31)</f>
        <v>0</v>
      </c>
      <c r="E32" s="2">
        <f t="shared" si="5"/>
        <v>25</v>
      </c>
      <c r="F32" s="4"/>
      <c r="G32" s="2"/>
      <c r="H32" s="2"/>
      <c r="I32" s="2"/>
      <c r="J32" s="2"/>
      <c r="K32" s="2"/>
      <c r="L32" s="2"/>
      <c r="M32" s="2"/>
      <c r="N32" s="2"/>
      <c r="O32" s="2"/>
      <c r="P32" s="2"/>
      <c r="Q32" s="2"/>
      <c r="R32" s="2"/>
      <c r="S32" s="2"/>
      <c r="T32" s="2"/>
      <c r="U32" s="2"/>
      <c r="V32" s="2"/>
      <c r="W32" s="2"/>
      <c r="X32" s="2"/>
    </row>
    <row r="33" spans="1:24" ht="15.75" customHeight="1" x14ac:dyDescent="0.25">
      <c r="A33" s="2"/>
      <c r="B33" s="54"/>
      <c r="C33" s="2"/>
      <c r="D33" s="2"/>
      <c r="E33" s="2"/>
      <c r="F33" s="4"/>
      <c r="G33" s="2"/>
      <c r="H33" s="2"/>
      <c r="I33" s="2"/>
      <c r="J33" s="2"/>
      <c r="K33" s="2"/>
      <c r="L33" s="2"/>
      <c r="M33" s="2"/>
      <c r="N33" s="2"/>
      <c r="O33" s="2"/>
      <c r="P33" s="2"/>
      <c r="Q33" s="2"/>
      <c r="R33" s="2"/>
      <c r="S33" s="2"/>
      <c r="T33" s="2"/>
      <c r="U33" s="2"/>
      <c r="V33" s="2"/>
      <c r="W33" s="2"/>
      <c r="X33" s="2"/>
    </row>
    <row r="34" spans="1:24" ht="18.75" x14ac:dyDescent="0.3">
      <c r="A34" s="49" t="s">
        <v>85</v>
      </c>
      <c r="B34" s="50"/>
      <c r="C34" s="49"/>
      <c r="D34" s="49"/>
      <c r="E34" s="49"/>
      <c r="F34" s="49"/>
      <c r="G34" s="49" t="s">
        <v>86</v>
      </c>
      <c r="H34" s="1"/>
      <c r="I34" s="1"/>
      <c r="J34" s="1"/>
      <c r="K34" s="1"/>
      <c r="L34" s="1"/>
      <c r="M34" s="1"/>
      <c r="N34" s="1"/>
      <c r="O34" s="1"/>
      <c r="P34" s="1"/>
      <c r="Q34" s="1"/>
      <c r="R34" s="1"/>
      <c r="S34" s="1"/>
      <c r="T34" s="1"/>
      <c r="U34" s="1"/>
      <c r="V34" s="1"/>
      <c r="W34" s="1"/>
      <c r="X34" s="1"/>
    </row>
    <row r="35" spans="1:24" ht="15.75" customHeight="1" x14ac:dyDescent="0.2"/>
    <row r="36" spans="1:24" ht="15.75" customHeight="1" x14ac:dyDescent="0.25">
      <c r="A36" s="2" t="s">
        <v>1</v>
      </c>
      <c r="B36" s="51"/>
    </row>
    <row r="37" spans="1:24" ht="6.75" customHeight="1" x14ac:dyDescent="0.2"/>
    <row r="38" spans="1:24" ht="15.75" customHeight="1" x14ac:dyDescent="0.25">
      <c r="A38" s="3">
        <f>A31+1</f>
        <v>21</v>
      </c>
      <c r="B38" s="81"/>
      <c r="D38" s="3">
        <f>COUNTIF(B38,"b")*1.5</f>
        <v>0</v>
      </c>
      <c r="E38" s="3">
        <v>1.5</v>
      </c>
    </row>
    <row r="39" spans="1:24" ht="15.75" customHeight="1" x14ac:dyDescent="0.25">
      <c r="A39" s="3">
        <f t="shared" ref="A39:A47" si="6">A38+1</f>
        <v>22</v>
      </c>
      <c r="B39" s="81"/>
      <c r="D39" s="3">
        <f>COUNTIF(B39,"c")*1.5</f>
        <v>0</v>
      </c>
      <c r="E39" s="3">
        <v>1.5</v>
      </c>
    </row>
    <row r="40" spans="1:24" ht="15.75" customHeight="1" x14ac:dyDescent="0.25">
      <c r="A40" s="3">
        <f t="shared" si="6"/>
        <v>23</v>
      </c>
      <c r="B40" s="81"/>
      <c r="D40" s="3">
        <f>COUNTIF(B40,"b")*1.5</f>
        <v>0</v>
      </c>
      <c r="E40" s="3">
        <v>1.5</v>
      </c>
    </row>
    <row r="41" spans="1:24" ht="15.75" customHeight="1" x14ac:dyDescent="0.25">
      <c r="A41" s="3">
        <f t="shared" si="6"/>
        <v>24</v>
      </c>
      <c r="B41" s="81"/>
      <c r="D41" s="3">
        <f>COUNTIF(B41,"b")*1.5</f>
        <v>0</v>
      </c>
      <c r="E41" s="3">
        <v>1.5</v>
      </c>
    </row>
    <row r="42" spans="1:24" ht="15.75" customHeight="1" x14ac:dyDescent="0.25">
      <c r="A42" s="3">
        <f t="shared" si="6"/>
        <v>25</v>
      </c>
      <c r="B42" s="81"/>
      <c r="D42" s="3">
        <f>COUNTIF(B42,"c")*1.5</f>
        <v>0</v>
      </c>
      <c r="E42" s="3">
        <v>1.5</v>
      </c>
    </row>
    <row r="43" spans="1:24" ht="15.75" customHeight="1" x14ac:dyDescent="0.25">
      <c r="A43" s="3">
        <f t="shared" si="6"/>
        <v>26</v>
      </c>
      <c r="B43" s="81"/>
      <c r="D43" s="3">
        <f>COUNTIF(B43,"a")*1.5</f>
        <v>0</v>
      </c>
      <c r="E43" s="3">
        <v>1.5</v>
      </c>
    </row>
    <row r="44" spans="1:24" ht="15.75" customHeight="1" x14ac:dyDescent="0.25">
      <c r="A44" s="3">
        <f t="shared" si="6"/>
        <v>27</v>
      </c>
      <c r="B44" s="81"/>
      <c r="D44" s="3">
        <f>COUNTIF(B44,"a")*1.5</f>
        <v>0</v>
      </c>
      <c r="E44" s="3">
        <v>1.5</v>
      </c>
    </row>
    <row r="45" spans="1:24" ht="15.75" customHeight="1" x14ac:dyDescent="0.25">
      <c r="A45" s="3">
        <f t="shared" si="6"/>
        <v>28</v>
      </c>
      <c r="B45" s="81"/>
      <c r="D45" s="3">
        <f>COUNTIF(B45,"b")*1.5</f>
        <v>0</v>
      </c>
      <c r="E45" s="3">
        <v>1.5</v>
      </c>
    </row>
    <row r="46" spans="1:24" ht="15.75" customHeight="1" x14ac:dyDescent="0.25">
      <c r="A46" s="3">
        <f t="shared" si="6"/>
        <v>29</v>
      </c>
      <c r="B46" s="81"/>
      <c r="D46" s="3">
        <f>COUNTIF(B46,"b")*1.5</f>
        <v>0</v>
      </c>
      <c r="E46" s="3">
        <v>1.5</v>
      </c>
    </row>
    <row r="47" spans="1:24" ht="15.75" customHeight="1" x14ac:dyDescent="0.25">
      <c r="A47" s="3">
        <f t="shared" si="6"/>
        <v>30</v>
      </c>
      <c r="B47" s="81"/>
      <c r="D47" s="3">
        <f>COUNTIF(B47,"c")*1.5</f>
        <v>0</v>
      </c>
      <c r="E47" s="3">
        <v>1.5</v>
      </c>
    </row>
    <row r="48" spans="1:24" ht="15.75" customHeight="1" x14ac:dyDescent="0.25">
      <c r="A48" s="2" t="s">
        <v>7</v>
      </c>
      <c r="B48" s="54"/>
      <c r="C48" s="2"/>
      <c r="D48" s="2">
        <f t="shared" ref="D48:E48" si="7">SUM(D38:D47)</f>
        <v>0</v>
      </c>
      <c r="E48" s="27">
        <f t="shared" si="7"/>
        <v>15</v>
      </c>
      <c r="F48" s="4"/>
      <c r="G48" s="2"/>
      <c r="H48" s="2"/>
      <c r="I48" s="2"/>
      <c r="J48" s="2"/>
      <c r="K48" s="2"/>
      <c r="L48" s="2"/>
      <c r="M48" s="2"/>
      <c r="N48" s="2"/>
      <c r="O48" s="2"/>
      <c r="P48" s="2"/>
      <c r="Q48" s="2"/>
      <c r="R48" s="2"/>
      <c r="S48" s="2"/>
      <c r="T48" s="2"/>
      <c r="U48" s="2"/>
      <c r="V48" s="2"/>
      <c r="W48" s="2"/>
      <c r="X48" s="2"/>
    </row>
    <row r="49" spans="1:24" ht="15.75" customHeight="1" x14ac:dyDescent="0.25">
      <c r="A49" s="2" t="s">
        <v>8</v>
      </c>
      <c r="B49" s="51"/>
      <c r="E49" s="28"/>
    </row>
    <row r="50" spans="1:24" ht="6.75" customHeight="1" x14ac:dyDescent="0.2">
      <c r="E50" s="28"/>
    </row>
    <row r="51" spans="1:24" ht="15.75" customHeight="1" x14ac:dyDescent="0.25">
      <c r="A51" s="3">
        <f>A47+1</f>
        <v>31</v>
      </c>
      <c r="B51" s="81"/>
      <c r="D51" s="3">
        <f>COUNTIF(B51,"j")*1.5</f>
        <v>0</v>
      </c>
      <c r="E51" s="27">
        <v>1.5</v>
      </c>
    </row>
    <row r="52" spans="1:24" ht="15.75" customHeight="1" x14ac:dyDescent="0.25">
      <c r="A52" s="3">
        <f t="shared" ref="A52:A60" si="8">A51+1</f>
        <v>32</v>
      </c>
      <c r="B52" s="81"/>
      <c r="D52" s="3">
        <f>COUNTIF(B52,"f")*1.5</f>
        <v>0</v>
      </c>
      <c r="E52" s="27">
        <v>1.5</v>
      </c>
    </row>
    <row r="53" spans="1:24" ht="15.75" customHeight="1" x14ac:dyDescent="0.25">
      <c r="A53" s="3">
        <f t="shared" si="8"/>
        <v>33</v>
      </c>
      <c r="B53" s="81"/>
      <c r="D53" s="3">
        <f>COUNTIF(B53,"k")*1.5</f>
        <v>0</v>
      </c>
      <c r="E53" s="27">
        <v>1.5</v>
      </c>
    </row>
    <row r="54" spans="1:24" ht="15.75" customHeight="1" x14ac:dyDescent="0.25">
      <c r="A54" s="3">
        <f t="shared" si="8"/>
        <v>34</v>
      </c>
      <c r="B54" s="81"/>
      <c r="D54" s="3">
        <f>COUNTIF(B54,"c")*1.5</f>
        <v>0</v>
      </c>
      <c r="E54" s="27">
        <v>1.5</v>
      </c>
    </row>
    <row r="55" spans="1:24" ht="15.75" customHeight="1" x14ac:dyDescent="0.25">
      <c r="A55" s="3">
        <f t="shared" si="8"/>
        <v>35</v>
      </c>
      <c r="B55" s="81"/>
      <c r="D55" s="3">
        <f>COUNTIF(B55,"m")*1.5</f>
        <v>0</v>
      </c>
      <c r="E55" s="27">
        <v>1.5</v>
      </c>
    </row>
    <row r="56" spans="1:24" ht="15.75" customHeight="1" x14ac:dyDescent="0.25">
      <c r="A56" s="3">
        <f t="shared" si="8"/>
        <v>36</v>
      </c>
      <c r="B56" s="81"/>
      <c r="D56" s="3">
        <f>COUNTIF(B56,"o")*1.5</f>
        <v>0</v>
      </c>
      <c r="E56" s="27">
        <v>1.5</v>
      </c>
    </row>
    <row r="57" spans="1:24" ht="15.75" customHeight="1" x14ac:dyDescent="0.25">
      <c r="A57" s="3">
        <f t="shared" si="8"/>
        <v>37</v>
      </c>
      <c r="B57" s="81"/>
      <c r="D57" s="3">
        <f>COUNTIF(B57,"b")*1.5</f>
        <v>0</v>
      </c>
      <c r="E57" s="27">
        <v>1.5</v>
      </c>
    </row>
    <row r="58" spans="1:24" ht="15.75" customHeight="1" x14ac:dyDescent="0.25">
      <c r="A58" s="3">
        <f t="shared" si="8"/>
        <v>38</v>
      </c>
      <c r="B58" s="81"/>
      <c r="D58" s="3">
        <f>COUNTIF(B58,"h")*1.5</f>
        <v>0</v>
      </c>
      <c r="E58" s="27">
        <v>1.5</v>
      </c>
    </row>
    <row r="59" spans="1:24" ht="15.75" customHeight="1" x14ac:dyDescent="0.25">
      <c r="A59" s="3">
        <f t="shared" si="8"/>
        <v>39</v>
      </c>
      <c r="B59" s="81"/>
      <c r="D59" s="3">
        <f>COUNTIF(B59,"l")*1.5</f>
        <v>0</v>
      </c>
      <c r="E59" s="27">
        <v>1.5</v>
      </c>
    </row>
    <row r="60" spans="1:24" ht="15.75" customHeight="1" x14ac:dyDescent="0.25">
      <c r="A60" s="3">
        <f t="shared" si="8"/>
        <v>40</v>
      </c>
      <c r="B60" s="81"/>
      <c r="D60" s="3">
        <f>COUNTIF(B60,"d")*1.5</f>
        <v>0</v>
      </c>
      <c r="E60" s="27">
        <v>1.5</v>
      </c>
    </row>
    <row r="61" spans="1:24" ht="15.75" customHeight="1" x14ac:dyDescent="0.25">
      <c r="A61" s="2" t="s">
        <v>7</v>
      </c>
      <c r="B61" s="54"/>
      <c r="C61" s="2"/>
      <c r="D61" s="2">
        <f t="shared" ref="D61:E61" si="9">SUM(D51:D60)</f>
        <v>0</v>
      </c>
      <c r="E61" s="27">
        <f t="shared" si="9"/>
        <v>15</v>
      </c>
      <c r="F61" s="4"/>
      <c r="G61" s="2"/>
      <c r="H61" s="2"/>
      <c r="I61" s="2"/>
      <c r="J61" s="2"/>
      <c r="K61" s="2"/>
      <c r="L61" s="2"/>
      <c r="M61" s="2"/>
      <c r="N61" s="2"/>
      <c r="O61" s="2"/>
      <c r="P61" s="2"/>
      <c r="Q61" s="2"/>
      <c r="R61" s="2"/>
      <c r="S61" s="2"/>
      <c r="T61" s="2"/>
      <c r="U61" s="2"/>
      <c r="V61" s="2"/>
      <c r="W61" s="2"/>
      <c r="X61" s="2"/>
    </row>
    <row r="62" spans="1:24" ht="15.75" customHeight="1" x14ac:dyDescent="0.2"/>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sheetProtection algorithmName="SHA-512" hashValue="+GwZrZ3VtCcU72uRIc2J7aGwigQJic+OTv2qxuqqHZf0cKjK4sZe8kfOJ/hoq4wp5O5ix0QOdVlADqinEDuCMg==" saltValue="gvytIBn4yVWhYjtkzZkp4w==" spinCount="100000" sheet="1" objects="1" scenarios="1"/>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84" t="s">
        <v>19</v>
      </c>
      <c r="B9" s="85"/>
      <c r="C9" s="85"/>
      <c r="D9" s="85"/>
      <c r="E9" s="5"/>
      <c r="F9" s="5"/>
      <c r="G9" s="5"/>
      <c r="H9" s="5"/>
      <c r="I9" s="5"/>
    </row>
    <row r="12" spans="1:26" x14ac:dyDescent="0.25">
      <c r="B12" s="2" t="s">
        <v>20</v>
      </c>
    </row>
    <row r="13" spans="1:26" x14ac:dyDescent="0.25">
      <c r="B13" s="2"/>
    </row>
    <row r="14" spans="1:26" x14ac:dyDescent="0.25">
      <c r="A14" s="2"/>
      <c r="B14" s="86" t="s">
        <v>21</v>
      </c>
      <c r="C14" s="83"/>
      <c r="D14" s="86" t="s">
        <v>11</v>
      </c>
      <c r="E14" s="83"/>
      <c r="F14" s="86" t="s">
        <v>9</v>
      </c>
      <c r="G14" s="83"/>
      <c r="H14" s="86" t="s">
        <v>6</v>
      </c>
      <c r="I14" s="83"/>
      <c r="J14" s="2"/>
      <c r="K14" s="2"/>
      <c r="L14" s="2"/>
      <c r="M14" s="2"/>
      <c r="N14" s="2"/>
      <c r="O14" s="2"/>
      <c r="P14" s="2"/>
      <c r="Q14" s="2"/>
      <c r="R14" s="2"/>
      <c r="S14" s="2"/>
      <c r="T14" s="2"/>
      <c r="U14" s="2"/>
      <c r="V14" s="2"/>
      <c r="W14" s="2"/>
      <c r="X14" s="2"/>
      <c r="Y14" s="2"/>
      <c r="Z14" s="2"/>
    </row>
    <row r="15" spans="1:26" ht="48.75" customHeight="1" x14ac:dyDescent="0.2">
      <c r="A15" s="6" t="s">
        <v>22</v>
      </c>
      <c r="B15" s="82" t="s">
        <v>23</v>
      </c>
      <c r="C15" s="83"/>
      <c r="D15" s="82" t="s">
        <v>24</v>
      </c>
      <c r="E15" s="83"/>
      <c r="F15" s="82" t="s">
        <v>25</v>
      </c>
      <c r="G15" s="83"/>
      <c r="H15" s="82" t="s">
        <v>26</v>
      </c>
      <c r="I15" s="83"/>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87"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85"/>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86" t="s">
        <v>21</v>
      </c>
      <c r="C22" s="83"/>
      <c r="D22" s="86" t="s">
        <v>11</v>
      </c>
      <c r="E22" s="83"/>
      <c r="F22" s="86" t="s">
        <v>9</v>
      </c>
      <c r="G22" s="83"/>
      <c r="H22" s="86" t="s">
        <v>6</v>
      </c>
      <c r="I22" s="83"/>
      <c r="J22" s="2"/>
      <c r="K22" s="2"/>
      <c r="L22" s="2"/>
      <c r="M22" s="2"/>
      <c r="N22" s="2"/>
      <c r="O22" s="2"/>
      <c r="P22" s="2"/>
      <c r="Q22" s="2"/>
      <c r="R22" s="2"/>
      <c r="S22" s="2"/>
      <c r="T22" s="2"/>
      <c r="U22" s="2"/>
      <c r="V22" s="2"/>
      <c r="W22" s="2"/>
      <c r="X22" s="2"/>
      <c r="Y22" s="2"/>
      <c r="Z22" s="2"/>
    </row>
    <row r="23" spans="1:26" ht="209.25" customHeight="1" x14ac:dyDescent="0.2">
      <c r="A23" s="12" t="s">
        <v>30</v>
      </c>
      <c r="B23" s="88" t="s">
        <v>31</v>
      </c>
      <c r="C23" s="83"/>
      <c r="D23" s="88" t="s">
        <v>32</v>
      </c>
      <c r="E23" s="83"/>
      <c r="F23" s="88" t="s">
        <v>33</v>
      </c>
      <c r="G23" s="83"/>
      <c r="H23" s="88" t="s">
        <v>34</v>
      </c>
      <c r="I23" s="83"/>
      <c r="J23" s="7"/>
      <c r="K23" s="7"/>
      <c r="L23" s="7"/>
      <c r="M23" s="7"/>
      <c r="N23" s="7"/>
      <c r="O23" s="7"/>
      <c r="P23" s="7"/>
      <c r="Q23" s="7"/>
      <c r="R23" s="7"/>
      <c r="S23" s="7"/>
      <c r="T23" s="7"/>
      <c r="U23" s="7"/>
      <c r="V23" s="7"/>
      <c r="W23" s="7"/>
      <c r="X23" s="7"/>
      <c r="Y23" s="7"/>
      <c r="Z23" s="7"/>
    </row>
    <row r="24" spans="1:26" ht="16.5" customHeight="1" x14ac:dyDescent="0.25">
      <c r="A24" s="87"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85"/>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86" t="s">
        <v>21</v>
      </c>
      <c r="C27" s="83"/>
      <c r="D27" s="86" t="s">
        <v>11</v>
      </c>
      <c r="E27" s="83"/>
      <c r="F27" s="86" t="s">
        <v>9</v>
      </c>
      <c r="G27" s="83"/>
      <c r="H27" s="86" t="s">
        <v>6</v>
      </c>
      <c r="I27" s="83"/>
      <c r="J27" s="2"/>
      <c r="K27" s="2"/>
      <c r="L27" s="2"/>
      <c r="M27" s="2"/>
      <c r="N27" s="2"/>
      <c r="O27" s="2"/>
      <c r="P27" s="2"/>
      <c r="Q27" s="2"/>
      <c r="R27" s="2"/>
      <c r="S27" s="2"/>
      <c r="T27" s="2"/>
      <c r="U27" s="2"/>
      <c r="V27" s="2"/>
      <c r="W27" s="2"/>
      <c r="X27" s="2"/>
      <c r="Y27" s="2"/>
      <c r="Z27" s="2"/>
    </row>
    <row r="28" spans="1:26" ht="122.25" customHeight="1" x14ac:dyDescent="0.2">
      <c r="A28" s="12" t="s">
        <v>35</v>
      </c>
      <c r="B28" s="89" t="s">
        <v>36</v>
      </c>
      <c r="C28" s="83"/>
      <c r="D28" s="89" t="s">
        <v>37</v>
      </c>
      <c r="E28" s="83"/>
      <c r="F28" s="89" t="s">
        <v>38</v>
      </c>
      <c r="G28" s="83"/>
      <c r="H28" s="89" t="s">
        <v>39</v>
      </c>
      <c r="I28" s="83"/>
      <c r="J28" s="7"/>
      <c r="K28" s="7"/>
      <c r="L28" s="7"/>
      <c r="M28" s="7"/>
      <c r="N28" s="7"/>
      <c r="O28" s="7"/>
      <c r="P28" s="7"/>
      <c r="Q28" s="7"/>
      <c r="R28" s="7"/>
      <c r="S28" s="7"/>
      <c r="T28" s="7"/>
      <c r="U28" s="7"/>
      <c r="V28" s="7"/>
      <c r="W28" s="7"/>
      <c r="X28" s="7"/>
      <c r="Y28" s="7"/>
      <c r="Z28" s="7"/>
    </row>
    <row r="29" spans="1:26" ht="16.5" hidden="1" customHeight="1" x14ac:dyDescent="0.25">
      <c r="A29" s="87"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85"/>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A29:A30"/>
    <mergeCell ref="F23:G23"/>
    <mergeCell ref="H23:I23"/>
    <mergeCell ref="A24:A25"/>
    <mergeCell ref="B27:C27"/>
    <mergeCell ref="D27:E27"/>
    <mergeCell ref="F27:G27"/>
    <mergeCell ref="H27:I27"/>
    <mergeCell ref="H22:I22"/>
    <mergeCell ref="B23:C23"/>
    <mergeCell ref="D23:E23"/>
    <mergeCell ref="B28:C28"/>
    <mergeCell ref="D28:E28"/>
    <mergeCell ref="F28:G28"/>
    <mergeCell ref="H28:I28"/>
    <mergeCell ref="A17:A18"/>
    <mergeCell ref="B15:C15"/>
    <mergeCell ref="B22:C22"/>
    <mergeCell ref="D22:E22"/>
    <mergeCell ref="F22:G22"/>
    <mergeCell ref="F15:G15"/>
    <mergeCell ref="H15:I15"/>
    <mergeCell ref="A9:D9"/>
    <mergeCell ref="B14:C14"/>
    <mergeCell ref="D14:E14"/>
    <mergeCell ref="F14:G14"/>
    <mergeCell ref="H14:I14"/>
    <mergeCell ref="D15:E15"/>
  </mergeCells>
  <pageMargins left="0.7" right="0.7"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7"/>
  <sheetViews>
    <sheetView workbookViewId="0">
      <selection activeCell="I8" sqref="I8"/>
    </sheetView>
  </sheetViews>
  <sheetFormatPr baseColWidth="10" defaultColWidth="12.625" defaultRowHeight="15" customHeight="1" x14ac:dyDescent="0.2"/>
  <cols>
    <col min="1" max="1" width="8.375" style="77" customWidth="1"/>
    <col min="2" max="2" width="9.375" style="69" customWidth="1"/>
    <col min="3" max="3" width="7.25" style="69" hidden="1" customWidth="1"/>
    <col min="4" max="4" width="6.875" style="77" hidden="1" customWidth="1"/>
    <col min="5" max="23" width="9.375" style="77" customWidth="1"/>
    <col min="24" max="16384" width="12.625" style="77"/>
  </cols>
  <sheetData>
    <row r="1" spans="1:6" ht="18.75" x14ac:dyDescent="0.3">
      <c r="A1" s="68" t="s">
        <v>42</v>
      </c>
    </row>
    <row r="2" spans="1:6" ht="14.25" x14ac:dyDescent="0.2"/>
    <row r="3" spans="1:6" x14ac:dyDescent="0.25">
      <c r="A3" s="70" t="s">
        <v>1</v>
      </c>
    </row>
    <row r="4" spans="1:6" x14ac:dyDescent="0.25">
      <c r="C4" s="90" t="s">
        <v>3</v>
      </c>
      <c r="D4" s="91"/>
    </row>
    <row r="5" spans="1:6" ht="23.25" x14ac:dyDescent="0.35">
      <c r="A5" s="71" t="s">
        <v>43</v>
      </c>
      <c r="B5" s="78" t="s">
        <v>87</v>
      </c>
      <c r="C5" s="72" t="s">
        <v>28</v>
      </c>
      <c r="D5" s="71" t="s">
        <v>27</v>
      </c>
    </row>
    <row r="6" spans="1:6" x14ac:dyDescent="0.25">
      <c r="A6" s="71">
        <v>41</v>
      </c>
      <c r="B6" s="56"/>
      <c r="C6" s="72">
        <f>COUNTIF(B6,"+")*5</f>
        <v>0</v>
      </c>
      <c r="D6" s="71">
        <v>5</v>
      </c>
    </row>
    <row r="7" spans="1:6" x14ac:dyDescent="0.25">
      <c r="A7" s="71">
        <f t="shared" ref="A7:A10" si="0">A6+1</f>
        <v>42</v>
      </c>
      <c r="B7" s="57"/>
      <c r="C7" s="72">
        <f t="shared" ref="C7:C8" si="1">COUNTIF(B7,"+")*5</f>
        <v>0</v>
      </c>
      <c r="D7" s="71">
        <v>5</v>
      </c>
    </row>
    <row r="8" spans="1:6" x14ac:dyDescent="0.25">
      <c r="A8" s="71">
        <f t="shared" si="0"/>
        <v>43</v>
      </c>
      <c r="B8" s="57"/>
      <c r="C8" s="72">
        <f t="shared" si="1"/>
        <v>0</v>
      </c>
      <c r="D8" s="71">
        <v>5</v>
      </c>
    </row>
    <row r="9" spans="1:6" x14ac:dyDescent="0.25">
      <c r="A9" s="71">
        <f t="shared" si="0"/>
        <v>44</v>
      </c>
      <c r="B9" s="57"/>
      <c r="C9" s="73">
        <f>COUNTIF(B9,"-")*5</f>
        <v>0</v>
      </c>
      <c r="D9" s="71">
        <v>5</v>
      </c>
      <c r="F9" s="74"/>
    </row>
    <row r="10" spans="1:6" x14ac:dyDescent="0.25">
      <c r="A10" s="71">
        <f t="shared" si="0"/>
        <v>45</v>
      </c>
      <c r="B10" s="56"/>
      <c r="C10" s="72">
        <f>COUNTIF(B10,"-")*5</f>
        <v>0</v>
      </c>
      <c r="D10" s="71">
        <v>5</v>
      </c>
    </row>
    <row r="11" spans="1:6" x14ac:dyDescent="0.25">
      <c r="A11" s="70" t="s">
        <v>7</v>
      </c>
      <c r="C11" s="75">
        <f t="shared" ref="C11:D11" si="2">SUM(C6:C10)</f>
        <v>0</v>
      </c>
      <c r="D11" s="70">
        <f t="shared" si="2"/>
        <v>25</v>
      </c>
    </row>
    <row r="12" spans="1:6" x14ac:dyDescent="0.25">
      <c r="A12" s="70"/>
      <c r="C12" s="75"/>
      <c r="D12" s="70"/>
    </row>
    <row r="13" spans="1:6" x14ac:dyDescent="0.25">
      <c r="A13" s="70" t="s">
        <v>8</v>
      </c>
      <c r="C13" s="76"/>
    </row>
    <row r="14" spans="1:6" x14ac:dyDescent="0.25">
      <c r="A14" s="70"/>
    </row>
    <row r="15" spans="1:6" ht="17.25" customHeight="1" x14ac:dyDescent="0.35">
      <c r="A15" s="71" t="s">
        <v>43</v>
      </c>
      <c r="B15" s="78" t="s">
        <v>87</v>
      </c>
    </row>
    <row r="16" spans="1:6" x14ac:dyDescent="0.25">
      <c r="A16" s="71">
        <f>A10+1</f>
        <v>46</v>
      </c>
      <c r="B16" s="57"/>
      <c r="C16" s="72">
        <f>COUNTIF(B16,"+")*2.5</f>
        <v>0</v>
      </c>
      <c r="D16" s="71">
        <v>2.5</v>
      </c>
    </row>
    <row r="17" spans="1:4" ht="15.75" customHeight="1" x14ac:dyDescent="0.25">
      <c r="A17" s="71">
        <f t="shared" ref="A17:A25" si="3">A16+1</f>
        <v>47</v>
      </c>
      <c r="B17" s="56"/>
      <c r="C17" s="72">
        <f>COUNTIF(B17,"-")*2.5</f>
        <v>0</v>
      </c>
      <c r="D17" s="71">
        <v>2.5</v>
      </c>
    </row>
    <row r="18" spans="1:4" ht="15.75" customHeight="1" x14ac:dyDescent="0.25">
      <c r="A18" s="71">
        <f t="shared" si="3"/>
        <v>48</v>
      </c>
      <c r="B18" s="56"/>
      <c r="C18" s="72">
        <f>COUNTIF(B18,"-")*2.5</f>
        <v>0</v>
      </c>
      <c r="D18" s="71">
        <v>2.5</v>
      </c>
    </row>
    <row r="19" spans="1:4" ht="15.75" customHeight="1" x14ac:dyDescent="0.25">
      <c r="A19" s="71">
        <f t="shared" si="3"/>
        <v>49</v>
      </c>
      <c r="B19" s="56"/>
      <c r="C19" s="72">
        <f>COUNTIF(B19,"+")*2.5</f>
        <v>0</v>
      </c>
      <c r="D19" s="71">
        <v>2.5</v>
      </c>
    </row>
    <row r="20" spans="1:4" ht="15.75" customHeight="1" x14ac:dyDescent="0.25">
      <c r="A20" s="71">
        <f t="shared" si="3"/>
        <v>50</v>
      </c>
      <c r="B20" s="57"/>
      <c r="C20" s="72">
        <f>COUNTIF(B20,"+")*2.5</f>
        <v>0</v>
      </c>
      <c r="D20" s="71">
        <v>2.5</v>
      </c>
    </row>
    <row r="21" spans="1:4" ht="15.75" customHeight="1" x14ac:dyDescent="0.25">
      <c r="A21" s="71">
        <f t="shared" si="3"/>
        <v>51</v>
      </c>
      <c r="B21" s="56"/>
      <c r="C21" s="72">
        <f>COUNTIF(B21,"-")*2.5</f>
        <v>0</v>
      </c>
      <c r="D21" s="71">
        <v>2.5</v>
      </c>
    </row>
    <row r="22" spans="1:4" ht="15.75" customHeight="1" x14ac:dyDescent="0.25">
      <c r="A22" s="71">
        <f t="shared" si="3"/>
        <v>52</v>
      </c>
      <c r="B22" s="56"/>
      <c r="C22" s="72">
        <f>COUNTIF(B22,"+")*2.5</f>
        <v>0</v>
      </c>
      <c r="D22" s="71">
        <v>2.5</v>
      </c>
    </row>
    <row r="23" spans="1:4" ht="15.75" customHeight="1" x14ac:dyDescent="0.25">
      <c r="A23" s="71">
        <f t="shared" si="3"/>
        <v>53</v>
      </c>
      <c r="B23" s="57"/>
      <c r="C23" s="72">
        <f>COUNTIF(B23,"-")*2.5</f>
        <v>0</v>
      </c>
      <c r="D23" s="71">
        <v>2.5</v>
      </c>
    </row>
    <row r="24" spans="1:4" ht="15.75" customHeight="1" x14ac:dyDescent="0.25">
      <c r="A24" s="71">
        <f t="shared" si="3"/>
        <v>54</v>
      </c>
      <c r="B24" s="57"/>
      <c r="C24" s="72">
        <f>COUNTIF(B24,"+")*2.5</f>
        <v>0</v>
      </c>
      <c r="D24" s="71">
        <v>2.5</v>
      </c>
    </row>
    <row r="25" spans="1:4" ht="15.75" customHeight="1" x14ac:dyDescent="0.25">
      <c r="A25" s="71">
        <f t="shared" si="3"/>
        <v>55</v>
      </c>
      <c r="B25" s="57"/>
      <c r="C25" s="72">
        <f>COUNTIF(B25,"+")*2.5</f>
        <v>0</v>
      </c>
      <c r="D25" s="71">
        <v>2.5</v>
      </c>
    </row>
    <row r="26" spans="1:4" ht="15.75" customHeight="1" x14ac:dyDescent="0.25">
      <c r="A26" s="70" t="s">
        <v>7</v>
      </c>
      <c r="B26" s="76"/>
      <c r="C26" s="75">
        <f t="shared" ref="C26:D26" si="4">SUM(C16:C25)</f>
        <v>0</v>
      </c>
      <c r="D26" s="70">
        <f t="shared" si="4"/>
        <v>25</v>
      </c>
    </row>
    <row r="27" spans="1:4" ht="15.75" customHeight="1" x14ac:dyDescent="0.25">
      <c r="A27" s="70"/>
      <c r="B27" s="76"/>
      <c r="C27" s="75"/>
      <c r="D27" s="70"/>
    </row>
    <row r="28" spans="1:4" ht="15.75" customHeight="1" x14ac:dyDescent="0.25">
      <c r="A28" s="70" t="s">
        <v>10</v>
      </c>
      <c r="B28" s="76"/>
      <c r="C28" s="76"/>
    </row>
    <row r="29" spans="1:4" ht="15" customHeight="1" x14ac:dyDescent="0.35">
      <c r="A29" s="71" t="s">
        <v>43</v>
      </c>
      <c r="B29" s="78" t="s">
        <v>87</v>
      </c>
    </row>
    <row r="30" spans="1:4" ht="15.75" customHeight="1" x14ac:dyDescent="0.25">
      <c r="A30" s="71">
        <f>A25+1</f>
        <v>56</v>
      </c>
      <c r="B30" s="79"/>
      <c r="C30" s="72">
        <f t="shared" ref="C30:C31" si="5">COUNTIF(B30,"-")*5</f>
        <v>0</v>
      </c>
      <c r="D30" s="71">
        <v>5</v>
      </c>
    </row>
    <row r="31" spans="1:4" ht="15.75" customHeight="1" x14ac:dyDescent="0.25">
      <c r="A31" s="71">
        <f t="shared" ref="A31:A34" si="6">A30+1</f>
        <v>57</v>
      </c>
      <c r="B31" s="79"/>
      <c r="C31" s="72">
        <f t="shared" si="5"/>
        <v>0</v>
      </c>
      <c r="D31" s="71">
        <v>5</v>
      </c>
    </row>
    <row r="32" spans="1:4" ht="15.75" customHeight="1" x14ac:dyDescent="0.25">
      <c r="A32" s="71">
        <f t="shared" si="6"/>
        <v>58</v>
      </c>
      <c r="B32" s="80"/>
      <c r="C32" s="72">
        <f t="shared" ref="C32:C34" si="7">COUNTIF(B32,"+")*5</f>
        <v>0</v>
      </c>
      <c r="D32" s="71">
        <v>5</v>
      </c>
    </row>
    <row r="33" spans="1:4" ht="15.75" customHeight="1" x14ac:dyDescent="0.25">
      <c r="A33" s="71">
        <f t="shared" si="6"/>
        <v>59</v>
      </c>
      <c r="B33" s="80"/>
      <c r="C33" s="72">
        <f>COUNTIF(B33,"-")*5</f>
        <v>0</v>
      </c>
      <c r="D33" s="71">
        <v>5</v>
      </c>
    </row>
    <row r="34" spans="1:4" ht="15.75" customHeight="1" x14ac:dyDescent="0.25">
      <c r="A34" s="71">
        <f t="shared" si="6"/>
        <v>60</v>
      </c>
      <c r="B34" s="79"/>
      <c r="C34" s="72">
        <f t="shared" si="7"/>
        <v>0</v>
      </c>
      <c r="D34" s="71">
        <v>5</v>
      </c>
    </row>
    <row r="35" spans="1:4" ht="15.75" customHeight="1" x14ac:dyDescent="0.25">
      <c r="A35" s="70" t="s">
        <v>7</v>
      </c>
      <c r="C35" s="75">
        <f t="shared" ref="C35:D35" si="8">SUM(C30:C34)</f>
        <v>0</v>
      </c>
      <c r="D35" s="70">
        <f t="shared" si="8"/>
        <v>25</v>
      </c>
    </row>
    <row r="36" spans="1:4" ht="15.75" customHeight="1" x14ac:dyDescent="0.25">
      <c r="C36" s="76"/>
    </row>
    <row r="37" spans="1:4" ht="15.75" customHeight="1" x14ac:dyDescent="0.2"/>
    <row r="38" spans="1:4" ht="15.75" customHeight="1" x14ac:dyDescent="0.25">
      <c r="B38" s="75"/>
      <c r="C38" s="75">
        <f>SUM(C11,C26,C35)</f>
        <v>0</v>
      </c>
      <c r="D38" s="70">
        <f>SUM(D11,D26,D35)</f>
        <v>75</v>
      </c>
    </row>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3oSHVpOaUZd4VLwrjSki+IowHghN3zbQy3UlfXB7cRHmcNjmZRWpFc1etY1iN3asXDrOszLkEveAh22G7rlJlg==" saltValue="GCkqG0ygev3R3foscX7rnQ==" spinCount="100000" sheet="1" objects="1" scenarios="1"/>
  <mergeCells count="1">
    <mergeCell ref="C4:D4"/>
  </mergeCells>
  <pageMargins left="0.7" right="0.7"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99"/>
      <c r="B9" s="99"/>
      <c r="C9" s="99"/>
      <c r="D9" s="99"/>
      <c r="E9" s="32"/>
      <c r="F9" s="32"/>
      <c r="G9" s="32"/>
      <c r="H9" s="32"/>
      <c r="I9" s="32"/>
    </row>
    <row r="10" spans="1:9" ht="42.75" customHeight="1" x14ac:dyDescent="0.25">
      <c r="A10" s="42"/>
      <c r="B10" s="42"/>
      <c r="C10" s="42"/>
      <c r="D10" s="42"/>
      <c r="E10" s="32"/>
      <c r="F10" s="32"/>
      <c r="G10" s="32"/>
      <c r="H10" s="32"/>
      <c r="I10" s="32"/>
    </row>
    <row r="11" spans="1:9" hidden="1" x14ac:dyDescent="0.25"/>
    <row r="13" spans="1:9" x14ac:dyDescent="0.25">
      <c r="B13" s="21" t="s">
        <v>20</v>
      </c>
    </row>
    <row r="14" spans="1:9" x14ac:dyDescent="0.25">
      <c r="B14" s="21"/>
    </row>
    <row r="15" spans="1:9" s="21" customFormat="1" x14ac:dyDescent="0.25">
      <c r="B15" s="93" t="s">
        <v>21</v>
      </c>
      <c r="C15" s="93"/>
      <c r="D15" s="93" t="s">
        <v>11</v>
      </c>
      <c r="E15" s="93"/>
      <c r="F15" s="93" t="s">
        <v>9</v>
      </c>
      <c r="G15" s="93"/>
      <c r="H15" s="94" t="s">
        <v>6</v>
      </c>
      <c r="I15" s="94"/>
    </row>
    <row r="16" spans="1:9" s="34" customFormat="1" ht="76.5" customHeight="1" x14ac:dyDescent="0.2">
      <c r="A16" s="33" t="s">
        <v>22</v>
      </c>
      <c r="B16" s="95" t="s">
        <v>63</v>
      </c>
      <c r="C16" s="95"/>
      <c r="D16" s="95" t="s">
        <v>64</v>
      </c>
      <c r="E16" s="95"/>
      <c r="F16" s="95" t="s">
        <v>65</v>
      </c>
      <c r="G16" s="95"/>
      <c r="H16" s="96" t="s">
        <v>66</v>
      </c>
      <c r="I16" s="96"/>
    </row>
    <row r="17" spans="1:9" s="34" customFormat="1" ht="9" customHeight="1" x14ac:dyDescent="0.2">
      <c r="A17" s="33"/>
      <c r="B17" s="35"/>
      <c r="C17" s="35"/>
      <c r="D17" s="35"/>
      <c r="E17" s="35"/>
      <c r="F17" s="35"/>
      <c r="G17" s="35"/>
      <c r="H17" s="35"/>
      <c r="I17" s="35"/>
    </row>
    <row r="18" spans="1:9" s="37" customFormat="1" ht="16.5" customHeight="1" x14ac:dyDescent="0.25">
      <c r="A18" s="92" t="s">
        <v>3</v>
      </c>
      <c r="B18" s="21" t="s">
        <v>27</v>
      </c>
      <c r="C18" s="58" t="s">
        <v>88</v>
      </c>
      <c r="D18" s="36"/>
      <c r="E18" s="36" t="s">
        <v>89</v>
      </c>
      <c r="F18" s="36"/>
      <c r="G18" s="36">
        <v>1</v>
      </c>
      <c r="H18" s="36"/>
      <c r="I18" s="36">
        <v>0</v>
      </c>
    </row>
    <row r="19" spans="1:9" s="21" customFormat="1" x14ac:dyDescent="0.25">
      <c r="A19" s="92"/>
      <c r="B19" s="46" t="s">
        <v>28</v>
      </c>
      <c r="C19" s="59"/>
      <c r="D19" s="59"/>
      <c r="E19" s="59"/>
      <c r="F19" s="59"/>
      <c r="G19" s="59"/>
      <c r="H19" s="59"/>
      <c r="I19" s="59"/>
    </row>
    <row r="21" spans="1:9" x14ac:dyDescent="0.25">
      <c r="B21" s="21" t="s">
        <v>29</v>
      </c>
      <c r="D21" s="45"/>
    </row>
    <row r="22" spans="1:9" ht="5.25" customHeight="1" x14ac:dyDescent="0.25">
      <c r="B22" s="21"/>
    </row>
    <row r="23" spans="1:9" x14ac:dyDescent="0.25">
      <c r="B23" s="93" t="s">
        <v>21</v>
      </c>
      <c r="C23" s="93"/>
      <c r="D23" s="93" t="s">
        <v>11</v>
      </c>
      <c r="E23" s="93"/>
      <c r="F23" s="93" t="s">
        <v>9</v>
      </c>
      <c r="G23" s="93"/>
      <c r="H23" s="94" t="s">
        <v>6</v>
      </c>
      <c r="I23" s="94"/>
    </row>
    <row r="24" spans="1:9" x14ac:dyDescent="0.25">
      <c r="A24" s="100" t="s">
        <v>67</v>
      </c>
      <c r="B24" s="102" t="s">
        <v>68</v>
      </c>
      <c r="C24" s="103"/>
      <c r="D24" s="105" t="s">
        <v>69</v>
      </c>
      <c r="E24" s="106"/>
      <c r="F24" s="102" t="s">
        <v>70</v>
      </c>
      <c r="G24" s="102"/>
      <c r="H24" s="109" t="s">
        <v>71</v>
      </c>
      <c r="I24" s="109"/>
    </row>
    <row r="25" spans="1:9" x14ac:dyDescent="0.25">
      <c r="A25" s="101"/>
      <c r="B25" s="104"/>
      <c r="C25" s="104"/>
      <c r="D25" s="107"/>
      <c r="E25" s="107"/>
      <c r="F25" s="108"/>
      <c r="G25" s="108"/>
      <c r="H25" s="110"/>
      <c r="I25" s="110"/>
    </row>
    <row r="26" spans="1:9" ht="12" customHeight="1" x14ac:dyDescent="0.25">
      <c r="B26" s="21"/>
    </row>
    <row r="27" spans="1:9" s="21" customFormat="1" x14ac:dyDescent="0.25">
      <c r="B27" s="93" t="s">
        <v>21</v>
      </c>
      <c r="C27" s="93"/>
      <c r="D27" s="93" t="s">
        <v>11</v>
      </c>
      <c r="E27" s="93"/>
      <c r="F27" s="93" t="s">
        <v>9</v>
      </c>
      <c r="G27" s="93"/>
      <c r="H27" s="94" t="s">
        <v>6</v>
      </c>
      <c r="I27" s="94"/>
    </row>
    <row r="28" spans="1:9" s="34" customFormat="1" ht="168" customHeight="1" x14ac:dyDescent="0.2">
      <c r="A28" s="38" t="s">
        <v>30</v>
      </c>
      <c r="B28" s="97" t="s">
        <v>72</v>
      </c>
      <c r="C28" s="97"/>
      <c r="D28" s="97" t="s">
        <v>73</v>
      </c>
      <c r="E28" s="97"/>
      <c r="F28" s="97" t="s">
        <v>74</v>
      </c>
      <c r="G28" s="97"/>
      <c r="H28" s="98" t="s">
        <v>75</v>
      </c>
      <c r="I28" s="98"/>
    </row>
    <row r="29" spans="1:9" s="37" customFormat="1" ht="16.5" customHeight="1" x14ac:dyDescent="0.25">
      <c r="A29" s="92" t="s">
        <v>3</v>
      </c>
      <c r="B29" s="21" t="s">
        <v>27</v>
      </c>
      <c r="C29" s="58" t="s">
        <v>88</v>
      </c>
      <c r="D29" s="36"/>
      <c r="E29" s="36" t="s">
        <v>89</v>
      </c>
      <c r="F29" s="36"/>
      <c r="G29" s="36">
        <v>1</v>
      </c>
      <c r="H29" s="36"/>
      <c r="I29" s="36">
        <v>0</v>
      </c>
    </row>
    <row r="30" spans="1:9" s="21" customFormat="1" x14ac:dyDescent="0.25">
      <c r="A30" s="92"/>
      <c r="B30" s="46" t="s">
        <v>28</v>
      </c>
      <c r="C30" s="59"/>
      <c r="D30" s="59"/>
      <c r="E30" s="59"/>
      <c r="F30" s="59"/>
      <c r="G30" s="59"/>
      <c r="H30" s="59"/>
      <c r="I30" s="59"/>
    </row>
    <row r="31" spans="1:9" s="21" customFormat="1" x14ac:dyDescent="0.25">
      <c r="A31" s="41"/>
    </row>
    <row r="32" spans="1:9" s="21" customFormat="1" x14ac:dyDescent="0.25">
      <c r="B32" s="93" t="s">
        <v>21</v>
      </c>
      <c r="C32" s="93"/>
      <c r="D32" s="93" t="s">
        <v>11</v>
      </c>
      <c r="E32" s="93"/>
      <c r="F32" s="93" t="s">
        <v>9</v>
      </c>
      <c r="G32" s="93"/>
      <c r="H32" s="94" t="s">
        <v>6</v>
      </c>
      <c r="I32" s="94"/>
    </row>
    <row r="33" spans="1:9" s="34" customFormat="1" ht="122.25" customHeight="1" x14ac:dyDescent="0.2">
      <c r="A33" s="38" t="s">
        <v>35</v>
      </c>
      <c r="B33" s="95" t="s">
        <v>76</v>
      </c>
      <c r="C33" s="95"/>
      <c r="D33" s="95" t="s">
        <v>77</v>
      </c>
      <c r="E33" s="95"/>
      <c r="F33" s="95" t="s">
        <v>78</v>
      </c>
      <c r="G33" s="95"/>
      <c r="H33" s="96" t="s">
        <v>79</v>
      </c>
      <c r="I33" s="96"/>
    </row>
    <row r="34" spans="1:9" s="37" customFormat="1" ht="16.5" customHeight="1" x14ac:dyDescent="0.25">
      <c r="A34" s="92" t="s">
        <v>3</v>
      </c>
      <c r="B34" s="21" t="s">
        <v>27</v>
      </c>
      <c r="C34" s="58" t="s">
        <v>88</v>
      </c>
      <c r="D34" s="36"/>
      <c r="E34" s="36" t="s">
        <v>89</v>
      </c>
      <c r="F34" s="36"/>
      <c r="G34" s="36">
        <v>1</v>
      </c>
      <c r="H34" s="36"/>
      <c r="I34" s="36">
        <v>0</v>
      </c>
    </row>
    <row r="35" spans="1:9" s="21" customFormat="1" x14ac:dyDescent="0.25">
      <c r="A35" s="92"/>
      <c r="B35" s="46" t="s">
        <v>28</v>
      </c>
      <c r="C35" s="59"/>
      <c r="D35" s="59"/>
      <c r="E35" s="59"/>
      <c r="F35" s="59"/>
      <c r="G35" s="59"/>
      <c r="H35" s="59"/>
      <c r="I35" s="59"/>
    </row>
    <row r="36" spans="1:9" x14ac:dyDescent="0.25">
      <c r="C36" s="43" t="s">
        <v>27</v>
      </c>
      <c r="D36" s="21" t="s">
        <v>28</v>
      </c>
    </row>
    <row r="37" spans="1:9" x14ac:dyDescent="0.25">
      <c r="A37" s="19" t="s">
        <v>40</v>
      </c>
      <c r="C37" s="19">
        <v>15</v>
      </c>
      <c r="D37" s="21">
        <f>SUM(C19:I19,C30:I30,C35:I35)</f>
        <v>0</v>
      </c>
    </row>
    <row r="38" spans="1:9" x14ac:dyDescent="0.25">
      <c r="A38" s="21" t="s">
        <v>41</v>
      </c>
      <c r="C38" s="43">
        <f>C37*3</f>
        <v>45</v>
      </c>
      <c r="D38" s="21">
        <f>D37*3</f>
        <v>0</v>
      </c>
    </row>
    <row r="39" spans="1:9" x14ac:dyDescent="0.25">
      <c r="C39" s="47">
        <v>1</v>
      </c>
      <c r="D39" s="39">
        <f>D38/C38</f>
        <v>0</v>
      </c>
    </row>
    <row r="41" spans="1:9" x14ac:dyDescent="0.25">
      <c r="F41" s="44"/>
    </row>
    <row r="42" spans="1:9" x14ac:dyDescent="0.25">
      <c r="A42" s="43"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24:A25"/>
    <mergeCell ref="B23:C23"/>
    <mergeCell ref="D23:E23"/>
    <mergeCell ref="F23:G23"/>
    <mergeCell ref="H23:I23"/>
    <mergeCell ref="B24:C25"/>
    <mergeCell ref="D24:E25"/>
    <mergeCell ref="F24:G25"/>
    <mergeCell ref="H24:I25"/>
    <mergeCell ref="B16:C16"/>
    <mergeCell ref="D16:E16"/>
    <mergeCell ref="F16:G16"/>
    <mergeCell ref="H16:I16"/>
    <mergeCell ref="A18:A19"/>
    <mergeCell ref="A9:D9"/>
    <mergeCell ref="B15:C15"/>
    <mergeCell ref="D15:E15"/>
    <mergeCell ref="F15:G15"/>
    <mergeCell ref="H15:I15"/>
    <mergeCell ref="F27:G27"/>
    <mergeCell ref="H27:I27"/>
    <mergeCell ref="H32:I32"/>
    <mergeCell ref="B33:C33"/>
    <mergeCell ref="D33:E33"/>
    <mergeCell ref="F33:G33"/>
    <mergeCell ref="H33:I33"/>
    <mergeCell ref="B28:C28"/>
    <mergeCell ref="D28:E28"/>
    <mergeCell ref="F28:G28"/>
    <mergeCell ref="H28:I28"/>
    <mergeCell ref="B27:C27"/>
    <mergeCell ref="D27:E27"/>
    <mergeCell ref="A34:A35"/>
    <mergeCell ref="A29:A30"/>
    <mergeCell ref="B32:C32"/>
    <mergeCell ref="D32:E32"/>
    <mergeCell ref="F32:G32"/>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
  <sheetViews>
    <sheetView workbookViewId="0">
      <selection activeCell="J8" sqref="J8"/>
    </sheetView>
  </sheetViews>
  <sheetFormatPr baseColWidth="10" defaultRowHeight="14.25" x14ac:dyDescent="0.2"/>
  <sheetData>
    <row r="1" spans="1:7" ht="18" x14ac:dyDescent="0.25">
      <c r="A1" s="60" t="s">
        <v>12</v>
      </c>
    </row>
    <row r="3" spans="1:7" x14ac:dyDescent="0.2">
      <c r="A3" s="28" t="s">
        <v>100</v>
      </c>
    </row>
    <row r="5" spans="1:7" x14ac:dyDescent="0.2">
      <c r="A5" s="28"/>
      <c r="G5" s="61"/>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35"/>
  <sheetViews>
    <sheetView workbookViewId="0">
      <selection activeCell="D37" sqref="D37"/>
    </sheetView>
  </sheetViews>
  <sheetFormatPr baseColWidth="10" defaultRowHeight="15" x14ac:dyDescent="0.25"/>
  <cols>
    <col min="1" max="1" width="18.5" style="19" customWidth="1"/>
    <col min="2" max="2" width="11" style="19"/>
    <col min="3" max="4" width="11" style="20"/>
    <col min="5" max="5" width="6.25" style="30" customWidth="1"/>
    <col min="6" max="6" width="13.25" style="30" customWidth="1"/>
    <col min="7" max="7" width="11" style="20"/>
    <col min="8" max="16384" width="11" style="19"/>
  </cols>
  <sheetData>
    <row r="1" spans="1:7" ht="18.75" x14ac:dyDescent="0.3">
      <c r="A1" s="18" t="s">
        <v>44</v>
      </c>
    </row>
    <row r="2" spans="1:7" s="21" customFormat="1" x14ac:dyDescent="0.25">
      <c r="B2" s="21" t="s">
        <v>45</v>
      </c>
      <c r="C2" s="104" t="s">
        <v>3</v>
      </c>
      <c r="D2" s="104"/>
      <c r="E2" s="22" t="s">
        <v>5</v>
      </c>
      <c r="F2" s="22" t="s">
        <v>46</v>
      </c>
      <c r="G2" s="22" t="s">
        <v>47</v>
      </c>
    </row>
    <row r="3" spans="1:7" x14ac:dyDescent="0.25">
      <c r="A3" s="21" t="s">
        <v>0</v>
      </c>
      <c r="C3" s="20" t="s">
        <v>28</v>
      </c>
      <c r="D3" s="20" t="s">
        <v>27</v>
      </c>
    </row>
    <row r="4" spans="1:7" x14ac:dyDescent="0.25">
      <c r="A4" s="19" t="s">
        <v>1</v>
      </c>
      <c r="B4" s="23" t="s">
        <v>48</v>
      </c>
      <c r="C4" s="20">
        <f>'Lesen+Bausteine'!D11</f>
        <v>0</v>
      </c>
      <c r="D4" s="20">
        <f>'Lesen+Bausteine'!E11</f>
        <v>25</v>
      </c>
      <c r="E4" s="31">
        <f>C4/D4</f>
        <v>0</v>
      </c>
      <c r="F4" s="31" t="str">
        <f>IF(E4 &gt;59%,"bestanden", "")</f>
        <v/>
      </c>
    </row>
    <row r="5" spans="1:7" x14ac:dyDescent="0.25">
      <c r="A5" s="19" t="s">
        <v>8</v>
      </c>
      <c r="B5" s="23" t="s">
        <v>49</v>
      </c>
      <c r="C5" s="20">
        <f>'Lesen+Bausteine'!D19</f>
        <v>0</v>
      </c>
      <c r="D5" s="20">
        <f>'Lesen+Bausteine'!E19</f>
        <v>25</v>
      </c>
      <c r="E5" s="31">
        <f>C5/D5</f>
        <v>0</v>
      </c>
      <c r="F5" s="31" t="str">
        <f>IF(E5 &gt;59%,"bestanden", "")</f>
        <v/>
      </c>
    </row>
    <row r="6" spans="1:7" x14ac:dyDescent="0.25">
      <c r="A6" s="19" t="s">
        <v>10</v>
      </c>
      <c r="B6" s="19" t="s">
        <v>50</v>
      </c>
      <c r="C6" s="20">
        <f>'Lesen+Bausteine'!D32</f>
        <v>0</v>
      </c>
      <c r="D6" s="20">
        <f>'Lesen+Bausteine'!E32</f>
        <v>25</v>
      </c>
      <c r="E6" s="31">
        <f>C6/D6</f>
        <v>0</v>
      </c>
      <c r="F6" s="31" t="str">
        <f>IF(E6 &gt;59%,"bestanden", "")</f>
        <v/>
      </c>
    </row>
    <row r="7" spans="1:7" s="21" customFormat="1" x14ac:dyDescent="0.25">
      <c r="A7" s="21" t="s">
        <v>7</v>
      </c>
      <c r="C7" s="22">
        <f>SUM(C4:C6)</f>
        <v>0</v>
      </c>
      <c r="D7" s="22">
        <f>SUM(D4:D6)</f>
        <v>75</v>
      </c>
      <c r="E7" s="24">
        <f>C7/D7</f>
        <v>0</v>
      </c>
      <c r="F7" s="24" t="str">
        <f>IF(E7 &gt;59%,"bestanden", "")</f>
        <v/>
      </c>
      <c r="G7" s="25">
        <v>0.25</v>
      </c>
    </row>
    <row r="9" spans="1:7" x14ac:dyDescent="0.25">
      <c r="A9" s="21" t="s">
        <v>51</v>
      </c>
    </row>
    <row r="10" spans="1:7" x14ac:dyDescent="0.25">
      <c r="A10" s="19" t="s">
        <v>1</v>
      </c>
      <c r="B10" s="19" t="s">
        <v>52</v>
      </c>
      <c r="C10" s="20">
        <f>'Lesen+Bausteine'!D48</f>
        <v>0</v>
      </c>
      <c r="D10" s="20">
        <f>'Lesen+Bausteine'!E48</f>
        <v>15</v>
      </c>
      <c r="E10" s="31">
        <f>C10/D10</f>
        <v>0</v>
      </c>
      <c r="F10" s="31" t="str">
        <f>IF(E10 &gt;59%,"bestanden", "")</f>
        <v/>
      </c>
    </row>
    <row r="11" spans="1:7" x14ac:dyDescent="0.25">
      <c r="A11" s="19" t="s">
        <v>8</v>
      </c>
      <c r="B11" s="19" t="s">
        <v>53</v>
      </c>
      <c r="C11" s="20">
        <f>'Lesen+Bausteine'!D61</f>
        <v>0</v>
      </c>
      <c r="D11" s="20">
        <f>'Lesen+Bausteine'!E61</f>
        <v>15</v>
      </c>
      <c r="E11" s="31">
        <f>C11/D11</f>
        <v>0</v>
      </c>
      <c r="F11" s="31" t="str">
        <f>IF(E11 &gt;59%,"bestanden", "")</f>
        <v/>
      </c>
    </row>
    <row r="12" spans="1:7" s="21" customFormat="1" x14ac:dyDescent="0.25">
      <c r="A12" s="21" t="s">
        <v>7</v>
      </c>
      <c r="C12" s="22">
        <f>SUM(C9:C11)</f>
        <v>0</v>
      </c>
      <c r="D12" s="22">
        <f>SUM(D9:D11)</f>
        <v>30</v>
      </c>
      <c r="E12" s="24">
        <f>C12/D12</f>
        <v>0</v>
      </c>
      <c r="F12" s="24" t="str">
        <f>IF(E12 &gt;59%,"bestanden", "")</f>
        <v/>
      </c>
      <c r="G12" s="25">
        <v>0.1</v>
      </c>
    </row>
    <row r="14" spans="1:7" x14ac:dyDescent="0.25">
      <c r="A14" s="21" t="s">
        <v>42</v>
      </c>
    </row>
    <row r="15" spans="1:7" x14ac:dyDescent="0.25">
      <c r="A15" s="19" t="s">
        <v>1</v>
      </c>
      <c r="B15" s="19" t="s">
        <v>54</v>
      </c>
      <c r="C15" s="20">
        <f>Hören!C11</f>
        <v>0</v>
      </c>
      <c r="D15" s="20">
        <v>25</v>
      </c>
      <c r="E15" s="29">
        <f>C15/D15</f>
        <v>0</v>
      </c>
      <c r="F15" s="31" t="str">
        <f>IF(E15 &gt;59%,"bestanden", "")</f>
        <v/>
      </c>
    </row>
    <row r="16" spans="1:7" x14ac:dyDescent="0.25">
      <c r="A16" s="19" t="s">
        <v>8</v>
      </c>
      <c r="B16" s="19" t="s">
        <v>55</v>
      </c>
      <c r="C16" s="20">
        <f>Hören!C26</f>
        <v>0</v>
      </c>
      <c r="D16" s="20">
        <v>25</v>
      </c>
      <c r="E16" s="29">
        <f t="shared" ref="E16:E17" si="0">C16/D16</f>
        <v>0</v>
      </c>
      <c r="F16" s="31" t="str">
        <f>IF(E16 &gt;59%,"bestanden", "")</f>
        <v/>
      </c>
    </row>
    <row r="17" spans="1:7" x14ac:dyDescent="0.25">
      <c r="A17" s="19" t="s">
        <v>10</v>
      </c>
      <c r="B17" s="19" t="s">
        <v>56</v>
      </c>
      <c r="C17" s="20">
        <f>Hören!C35</f>
        <v>0</v>
      </c>
      <c r="D17" s="20">
        <v>25</v>
      </c>
      <c r="E17" s="29">
        <f t="shared" si="0"/>
        <v>0</v>
      </c>
      <c r="F17" s="31" t="str">
        <f>IF(E17 &gt;59%,"bestanden", "")</f>
        <v/>
      </c>
    </row>
    <row r="18" spans="1:7" s="21" customFormat="1" x14ac:dyDescent="0.25">
      <c r="A18" s="21" t="s">
        <v>7</v>
      </c>
      <c r="C18" s="22">
        <f>SUM(C15:C17)</f>
        <v>0</v>
      </c>
      <c r="D18" s="22">
        <f>SUM(D15:D17)</f>
        <v>75</v>
      </c>
      <c r="E18" s="24">
        <f>C18/D18</f>
        <v>0</v>
      </c>
      <c r="F18" s="24" t="str">
        <f>IF(E18 &gt;59%,"bestanden", "")</f>
        <v/>
      </c>
      <c r="G18" s="25">
        <v>0.25</v>
      </c>
    </row>
    <row r="20" spans="1:7" s="21" customFormat="1" x14ac:dyDescent="0.25">
      <c r="A20" s="21" t="s">
        <v>12</v>
      </c>
      <c r="B20" s="21" t="s">
        <v>82</v>
      </c>
      <c r="C20" s="22">
        <f>Schreiben1!D38</f>
        <v>0</v>
      </c>
      <c r="D20" s="22">
        <v>45</v>
      </c>
      <c r="E20" s="24">
        <f>C20/D20</f>
        <v>0</v>
      </c>
      <c r="F20" s="24" t="str">
        <f>IF(E20 &gt;59%,"bestanden", "")</f>
        <v/>
      </c>
      <c r="G20" s="25">
        <v>0.15</v>
      </c>
    </row>
    <row r="21" spans="1:7" x14ac:dyDescent="0.25">
      <c r="B21" s="21" t="s">
        <v>83</v>
      </c>
    </row>
    <row r="22" spans="1:7" x14ac:dyDescent="0.25">
      <c r="A22" s="21" t="s">
        <v>58</v>
      </c>
      <c r="C22" s="22">
        <f>SUM(C7,C12,C18,C20)</f>
        <v>0</v>
      </c>
      <c r="D22" s="22">
        <f>SUM(D7,D12,D18,D20)</f>
        <v>225</v>
      </c>
      <c r="E22" s="24">
        <f>C22/D22</f>
        <v>0</v>
      </c>
      <c r="F22" s="24"/>
      <c r="G22" s="24">
        <f>SUM(G4:G21)</f>
        <v>0.75</v>
      </c>
    </row>
    <row r="25" spans="1:7" hidden="1" x14ac:dyDescent="0.25">
      <c r="A25" s="21" t="s">
        <v>59</v>
      </c>
    </row>
    <row r="26" spans="1:7" hidden="1" x14ac:dyDescent="0.25">
      <c r="A26" s="19" t="s">
        <v>1</v>
      </c>
      <c r="D26" s="20">
        <v>15</v>
      </c>
    </row>
    <row r="27" spans="1:7" hidden="1" x14ac:dyDescent="0.25">
      <c r="A27" s="19" t="s">
        <v>8</v>
      </c>
      <c r="D27" s="20">
        <v>30</v>
      </c>
    </row>
    <row r="28" spans="1:7" hidden="1" x14ac:dyDescent="0.25">
      <c r="A28" s="19" t="s">
        <v>10</v>
      </c>
      <c r="D28" s="20">
        <v>30</v>
      </c>
    </row>
    <row r="29" spans="1:7" hidden="1" x14ac:dyDescent="0.25">
      <c r="A29" s="21" t="s">
        <v>7</v>
      </c>
      <c r="D29" s="22">
        <f>SUM(D26:D28)</f>
        <v>75</v>
      </c>
      <c r="G29" s="25">
        <v>0.25</v>
      </c>
    </row>
    <row r="30" spans="1:7" hidden="1" x14ac:dyDescent="0.25"/>
    <row r="31" spans="1:7" hidden="1" x14ac:dyDescent="0.25">
      <c r="C31" s="111" t="s">
        <v>3</v>
      </c>
      <c r="D31" s="111"/>
      <c r="E31" s="30" t="s">
        <v>5</v>
      </c>
      <c r="G31" s="22" t="s">
        <v>47</v>
      </c>
    </row>
    <row r="32" spans="1:7" hidden="1" x14ac:dyDescent="0.25">
      <c r="C32" s="20" t="s">
        <v>28</v>
      </c>
      <c r="D32" s="20" t="s">
        <v>27</v>
      </c>
      <c r="G32" s="22"/>
    </row>
    <row r="33" spans="1:7" hidden="1" x14ac:dyDescent="0.25">
      <c r="A33" s="19" t="s">
        <v>60</v>
      </c>
      <c r="C33" s="20">
        <f>C22</f>
        <v>0</v>
      </c>
      <c r="D33" s="20">
        <f>D22</f>
        <v>225</v>
      </c>
      <c r="E33" s="31">
        <f>C33/D33</f>
        <v>0</v>
      </c>
      <c r="F33" s="31"/>
      <c r="G33" s="26">
        <f>G22</f>
        <v>0.75</v>
      </c>
    </row>
    <row r="34" spans="1:7" hidden="1" x14ac:dyDescent="0.25">
      <c r="A34" s="19" t="s">
        <v>61</v>
      </c>
      <c r="C34" s="20">
        <f>C29</f>
        <v>0</v>
      </c>
      <c r="D34" s="20">
        <f>D29</f>
        <v>75</v>
      </c>
      <c r="E34" s="31">
        <f>C34/D34</f>
        <v>0</v>
      </c>
      <c r="F34" s="31"/>
      <c r="G34" s="26">
        <f>G29</f>
        <v>0.25</v>
      </c>
    </row>
    <row r="35" spans="1:7" hidden="1" x14ac:dyDescent="0.25">
      <c r="A35" s="21" t="s">
        <v>62</v>
      </c>
      <c r="C35" s="22">
        <f>SUM(C33:C34)</f>
        <v>0</v>
      </c>
      <c r="D35" s="22">
        <f>SUM(D33:D34)</f>
        <v>300</v>
      </c>
      <c r="E35" s="24">
        <f>C35/D35</f>
        <v>0</v>
      </c>
      <c r="F35" s="22"/>
      <c r="G35" s="24">
        <f>SUM(G33:G34)</f>
        <v>1</v>
      </c>
    </row>
  </sheetData>
  <sheetProtection algorithmName="SHA-512" hashValue="lAp1yhkhsXZb0kxhM8IdpRCxvQ+uF81ERMM21Mkk0bPQG8RUCQ0efiqlGU4LACcKEXljCy1oRrKX/LB+Kq4I3A==" saltValue="MtA4gHdyYTDbiT1TOCebSA==" spinCount="100000" sheet="1" objects="1" scenarios="1"/>
  <mergeCells count="2">
    <mergeCell ref="C2:D2"/>
    <mergeCell ref="C31:D31"/>
  </mergeCells>
  <conditionalFormatting sqref="F4:F22">
    <cfRule type="containsText" dxfId="0" priority="1" operator="containsText" text="bestanden">
      <formula>NOT(ISERROR(SEARCH("bestanden",F4)))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12" t="s">
        <v>3</v>
      </c>
      <c r="D2" s="85"/>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'Lesen+Bausteine'!D11</f>
        <v>0</v>
      </c>
      <c r="D4" s="14">
        <f>'Lesen+Bausteine'!E11</f>
        <v>25</v>
      </c>
      <c r="E4" s="16">
        <f t="shared" ref="E4:E7" si="0">C4/D4</f>
        <v>0</v>
      </c>
      <c r="F4" s="16" t="str">
        <f t="shared" ref="F4:F7" si="1">IF(E4 &gt;59%,"bestanden", "nicht bestanden")</f>
        <v>nicht bestanden</v>
      </c>
      <c r="G4" s="14"/>
    </row>
    <row r="5" spans="1:26" x14ac:dyDescent="0.25">
      <c r="A5" s="3" t="s">
        <v>8</v>
      </c>
      <c r="B5" s="15" t="s">
        <v>49</v>
      </c>
      <c r="C5" s="14">
        <f>'Lesen+Bausteine'!E19</f>
        <v>25</v>
      </c>
      <c r="D5" s="14">
        <f>'Lesen+Bausteine'!E19</f>
        <v>25</v>
      </c>
      <c r="E5" s="16">
        <f t="shared" si="0"/>
        <v>1</v>
      </c>
      <c r="F5" s="16" t="str">
        <f t="shared" si="1"/>
        <v>bestanden</v>
      </c>
      <c r="G5" s="14"/>
    </row>
    <row r="6" spans="1:26" x14ac:dyDescent="0.25">
      <c r="A6" s="3" t="s">
        <v>10</v>
      </c>
      <c r="B6" s="3" t="s">
        <v>50</v>
      </c>
      <c r="C6" s="14">
        <f>'Lesen+Bausteine'!D32</f>
        <v>0</v>
      </c>
      <c r="D6" s="14">
        <f>'Lesen+Bausteine'!E32</f>
        <v>25</v>
      </c>
      <c r="E6" s="16">
        <f t="shared" si="0"/>
        <v>0</v>
      </c>
      <c r="F6" s="16" t="str">
        <f t="shared" si="1"/>
        <v>nicht bestanden</v>
      </c>
      <c r="G6" s="14"/>
    </row>
    <row r="7" spans="1:26" x14ac:dyDescent="0.25">
      <c r="A7" s="2" t="s">
        <v>7</v>
      </c>
      <c r="B7" s="2"/>
      <c r="C7" s="13">
        <f t="shared" ref="C7:D7" si="2">SUM(C4:C6)</f>
        <v>25</v>
      </c>
      <c r="D7" s="13">
        <f t="shared" si="2"/>
        <v>75</v>
      </c>
      <c r="E7" s="17">
        <f t="shared" si="0"/>
        <v>0.33333333333333331</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'Lesen+Bausteine'!D48</f>
        <v>0</v>
      </c>
      <c r="D10" s="14">
        <f>'Lesen+Bausteine'!E48</f>
        <v>15</v>
      </c>
      <c r="E10" s="16">
        <f t="shared" ref="E10:E12" si="3">C10/D10</f>
        <v>0</v>
      </c>
      <c r="F10" s="16" t="str">
        <f t="shared" ref="F10:F12" si="4">IF(E10 &gt;59%,"bestanden", "nicht bestanden")</f>
        <v>nicht bestanden</v>
      </c>
      <c r="G10" s="14"/>
    </row>
    <row r="11" spans="1:26" x14ac:dyDescent="0.25">
      <c r="A11" s="3" t="s">
        <v>8</v>
      </c>
      <c r="B11" s="3" t="s">
        <v>53</v>
      </c>
      <c r="C11" s="14">
        <f>'Lesen+Bausteine'!D61</f>
        <v>0</v>
      </c>
      <c r="D11" s="14">
        <f>'Lesen+Bausteine'!E61</f>
        <v>15</v>
      </c>
      <c r="E11" s="16">
        <f t="shared" si="3"/>
        <v>0</v>
      </c>
      <c r="F11" s="16" t="str">
        <f t="shared" si="4"/>
        <v>nicht bestanden</v>
      </c>
      <c r="G11" s="14"/>
    </row>
    <row r="12" spans="1:26" x14ac:dyDescent="0.25">
      <c r="A12" s="2" t="s">
        <v>7</v>
      </c>
      <c r="B12" s="2"/>
      <c r="C12" s="13">
        <f t="shared" ref="C12:D12" si="5">SUM(C9:C11)</f>
        <v>0</v>
      </c>
      <c r="D12" s="13">
        <f t="shared" si="5"/>
        <v>30</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Hören!C35</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46</v>
      </c>
      <c r="D22" s="13">
        <f t="shared" si="8"/>
        <v>225</v>
      </c>
      <c r="E22" s="17">
        <f>C22/D22</f>
        <v>0.20444444444444446</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13" t="s">
        <v>3</v>
      </c>
      <c r="D31" s="85"/>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46</v>
      </c>
      <c r="D33" s="14">
        <f t="shared" si="9"/>
        <v>225</v>
      </c>
      <c r="E33" s="16">
        <f t="shared" ref="E33:E34" si="10">C33/D33</f>
        <v>0.20444444444444446</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46</v>
      </c>
      <c r="D35" s="13">
        <f t="shared" si="12"/>
        <v>300</v>
      </c>
      <c r="E35" s="17">
        <f t="shared" si="12"/>
        <v>0.20444444444444446</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Lesen+Bausteine</vt:lpstr>
      <vt:lpstr>Schreiben</vt:lpstr>
      <vt:lpstr>Hören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2020-08-21T12:10:54Z</dcterms:modified>
</cp:coreProperties>
</file>